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ELL USER\Desktop\JUNTA COMUNCAL PARQUE LEFEVRE\BANCO NACIONAL JCPL\Transparencia\"/>
    </mc:Choice>
  </mc:AlternateContent>
  <xr:revisionPtr revIDLastSave="0" documentId="13_ncr:1_{25D3FA6E-437A-4FB6-B77A-A81DB30154EE}" xr6:coauthVersionLast="47" xr6:coauthVersionMax="47" xr10:uidLastSave="{00000000-0000-0000-0000-000000000000}"/>
  <bookViews>
    <workbookView xWindow="-108" yWindow="-108" windowWidth="23256" windowHeight="12576" activeTab="1" xr2:uid="{BE8F2F34-C870-4C9E-8EA1-2F85AD266B46}"/>
  </bookViews>
  <sheets>
    <sheet name="Hoja1" sheetId="1" r:id="rId1"/>
    <sheet name="Hoja2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2" l="1"/>
  <c r="L12" i="2"/>
  <c r="L10" i="2"/>
  <c r="L7" i="2"/>
  <c r="G34" i="2"/>
  <c r="F34" i="2"/>
  <c r="D34" i="2"/>
  <c r="M32" i="2"/>
  <c r="N32" i="2" s="1"/>
  <c r="L32" i="2"/>
  <c r="E32" i="2"/>
  <c r="L30" i="2"/>
  <c r="N29" i="2"/>
  <c r="L29" i="2"/>
  <c r="M26" i="2"/>
  <c r="L26" i="2"/>
  <c r="N25" i="2"/>
  <c r="E25" i="2"/>
  <c r="N24" i="2"/>
  <c r="E24" i="2"/>
  <c r="N23" i="2"/>
  <c r="N26" i="2" s="1"/>
  <c r="M20" i="2"/>
  <c r="L20" i="2"/>
  <c r="N20" i="2" s="1"/>
  <c r="E20" i="2"/>
  <c r="L18" i="2"/>
  <c r="N18" i="2" s="1"/>
  <c r="N17" i="2"/>
  <c r="E17" i="2"/>
  <c r="M16" i="2"/>
  <c r="N16" i="2" s="1"/>
  <c r="E16" i="2"/>
  <c r="N15" i="2"/>
  <c r="E15" i="2"/>
  <c r="M13" i="2"/>
  <c r="N12" i="2"/>
  <c r="N11" i="2"/>
  <c r="N10" i="2"/>
  <c r="L9" i="2"/>
  <c r="N9" i="2" s="1"/>
  <c r="E9" i="2"/>
  <c r="N8" i="2"/>
  <c r="L8" i="2"/>
  <c r="S7" i="2"/>
  <c r="Q7" i="2"/>
  <c r="L13" i="2"/>
  <c r="L34" i="2" s="1"/>
  <c r="E7" i="2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5" i="1"/>
  <c r="N7" i="2" l="1"/>
  <c r="N13" i="2" s="1"/>
  <c r="M18" i="2"/>
  <c r="M34" i="2" s="1"/>
  <c r="N34" i="2" s="1"/>
</calcChain>
</file>

<file path=xl/sharedStrings.xml><?xml version="1.0" encoding="utf-8"?>
<sst xmlns="http://schemas.openxmlformats.org/spreadsheetml/2006/main" count="819" uniqueCount="323">
  <si>
    <t>SALDO EN BANCO 10000015764</t>
  </si>
  <si>
    <t>No. Cheque</t>
  </si>
  <si>
    <t>Beneficiario</t>
  </si>
  <si>
    <t>debito</t>
  </si>
  <si>
    <t>credito</t>
  </si>
  <si>
    <t>Saldo</t>
  </si>
  <si>
    <t>DESCRIPCION</t>
  </si>
  <si>
    <t>cod</t>
  </si>
  <si>
    <t>COMPRAS</t>
  </si>
  <si>
    <t>DEPOSITO</t>
  </si>
  <si>
    <t>VICTOR SANTAMARIA</t>
  </si>
  <si>
    <t>LIMPIEZA</t>
  </si>
  <si>
    <t>Etiquetas de fila</t>
  </si>
  <si>
    <t>Suma de debito</t>
  </si>
  <si>
    <t>Suma de credito</t>
  </si>
  <si>
    <t>AGUA</t>
  </si>
  <si>
    <t>BATERIAS NACIONALES</t>
  </si>
  <si>
    <t>ANULADO</t>
  </si>
  <si>
    <t>LAUDINO PEREZ</t>
  </si>
  <si>
    <t>SALARIO</t>
  </si>
  <si>
    <t>DONACION</t>
  </si>
  <si>
    <t>JULIO GUZMAN</t>
  </si>
  <si>
    <t>ELECTRICIDAD</t>
  </si>
  <si>
    <t>RENEE ALGANDONA</t>
  </si>
  <si>
    <t>FIESTA PATRIAS</t>
  </si>
  <si>
    <t>KATHIANYS DIAZ</t>
  </si>
  <si>
    <t>DAYANA VARGAS</t>
  </si>
  <si>
    <t>XIII MES</t>
  </si>
  <si>
    <t>NELLY EDWARDS</t>
  </si>
  <si>
    <t>SERV PROF</t>
  </si>
  <si>
    <t>YESSICA CASTILLO</t>
  </si>
  <si>
    <t>SIACAP</t>
  </si>
  <si>
    <t>TELEFONO</t>
  </si>
  <si>
    <t>AMERICA LORA</t>
  </si>
  <si>
    <t>Total general</t>
  </si>
  <si>
    <t>AMINTA SANCHEZ</t>
  </si>
  <si>
    <t>DAVID GAINZA</t>
  </si>
  <si>
    <t>ELIECER ORTIZ</t>
  </si>
  <si>
    <t>ISRAEL QUINTANA</t>
  </si>
  <si>
    <t>IVAN ARGOTE</t>
  </si>
  <si>
    <t>JORGE ALMILLATEGUI</t>
  </si>
  <si>
    <t>JORGE SANTOS</t>
  </si>
  <si>
    <t>JUANCARLOS VERGARA</t>
  </si>
  <si>
    <t>LAURA HARRIS</t>
  </si>
  <si>
    <t>LUIS RAMOS</t>
  </si>
  <si>
    <t>MARCOS ORTEGA</t>
  </si>
  <si>
    <t>MARIO PRINGLE</t>
  </si>
  <si>
    <t>RINA GALVEZ</t>
  </si>
  <si>
    <t>MIRNA MARTINEZ</t>
  </si>
  <si>
    <t>FREDDIS PRAVIA</t>
  </si>
  <si>
    <t>ASTRID CHANG</t>
  </si>
  <si>
    <t>JULIO MORALES</t>
  </si>
  <si>
    <t>RICARDO GAITAN</t>
  </si>
  <si>
    <t>BARBARA ALGADONA</t>
  </si>
  <si>
    <t>PROFUTURO/SIACAP</t>
  </si>
  <si>
    <t>MARIANO PEREZ</t>
  </si>
  <si>
    <t>PATRICIA OLIVERO</t>
  </si>
  <si>
    <t>LEONARDO CHANG</t>
  </si>
  <si>
    <t>RICARDO HERRERA</t>
  </si>
  <si>
    <t>YAIR MADRID</t>
  </si>
  <si>
    <t>ENSA</t>
  </si>
  <si>
    <t>CABLE &amp; WIRELESS</t>
  </si>
  <si>
    <t>TESORO NACIONAL CUT</t>
  </si>
  <si>
    <t>CAJA DE SEGURO SOCIAL</t>
  </si>
  <si>
    <t>DISTRIBUIDORA Y SEDERIA POPULAR</t>
  </si>
  <si>
    <t>COMBUSTIBLE</t>
  </si>
  <si>
    <t>CAJA MENUDA</t>
  </si>
  <si>
    <t>ASP SOLUTIONS</t>
  </si>
  <si>
    <t>ORDEN 0165</t>
  </si>
  <si>
    <t>AGASAJO</t>
  </si>
  <si>
    <t>RAENCO INTERNACIONAL</t>
  </si>
  <si>
    <t>ORDEN 169 MOBILIARIO</t>
  </si>
  <si>
    <t>NUEVOS HOTELEES DE  PANAMA</t>
  </si>
  <si>
    <t>ORDEN 168 AGASAJO</t>
  </si>
  <si>
    <t>ELPIDIO CHEN</t>
  </si>
  <si>
    <t>MALLAS CENTROS</t>
  </si>
  <si>
    <t>ASEO</t>
  </si>
  <si>
    <t>CERRO PUNTA, S.A.</t>
  </si>
  <si>
    <t>FLORES DIA DE LA MADRE</t>
  </si>
  <si>
    <t>AUTO</t>
  </si>
  <si>
    <t>VILLAMORENO, S.A.</t>
  </si>
  <si>
    <t>CENTRO DE MESA</t>
  </si>
  <si>
    <t>BANCARIOS</t>
  </si>
  <si>
    <t>AMBIORIX BATISTA</t>
  </si>
  <si>
    <t xml:space="preserve">XIII MES </t>
  </si>
  <si>
    <t>CLINICAS</t>
  </si>
  <si>
    <t>CSS</t>
  </si>
  <si>
    <t>DECORACION</t>
  </si>
  <si>
    <t>EIMY CABALLERO MOJICA</t>
  </si>
  <si>
    <t>HILLARY STERRET</t>
  </si>
  <si>
    <t>FUMIGACION</t>
  </si>
  <si>
    <t>INTERNET</t>
  </si>
  <si>
    <t>NAVIDAD</t>
  </si>
  <si>
    <t>PAPELERIA</t>
  </si>
  <si>
    <t>PROFUTURO</t>
  </si>
  <si>
    <t>PROGRAMAS</t>
  </si>
  <si>
    <t>ANULADA</t>
  </si>
  <si>
    <t>UTILES</t>
  </si>
  <si>
    <t>JOSE DANIEL MORENO</t>
  </si>
  <si>
    <t>DECORACION NAVIDAD</t>
  </si>
  <si>
    <t>DISTRIBUIDORA Y SEDERIA</t>
  </si>
  <si>
    <t>COMERCIALIZADORA PUSA</t>
  </si>
  <si>
    <t>PREMIOS MADRES</t>
  </si>
  <si>
    <t>STEPHANIA GONZALEZ</t>
  </si>
  <si>
    <t>JAIRO GONZALEZ</t>
  </si>
  <si>
    <t xml:space="preserve">ORDEN164 </t>
  </si>
  <si>
    <t>VICGTOR HUGO CORTES</t>
  </si>
  <si>
    <t>DJ DIA DE LAS MADRES orden</t>
  </si>
  <si>
    <t>SEUL HIDALGO</t>
  </si>
  <si>
    <t>MARICHAI MADRES</t>
  </si>
  <si>
    <t>DORA BAXTER</t>
  </si>
  <si>
    <t>ABEL RODRIGUEZ</t>
  </si>
  <si>
    <t>COMIDA MADRES</t>
  </si>
  <si>
    <t>LUIS PHILLLIPS</t>
  </si>
  <si>
    <t>AUDIO Y LUCES MADRES</t>
  </si>
  <si>
    <t>DISTRIBUIDORA ODEL</t>
  </si>
  <si>
    <t>ACE INT HARDWARE</t>
  </si>
  <si>
    <t>INMOBILIARIA DON ANTONIO</t>
  </si>
  <si>
    <t>JELLINI, S.A.</t>
  </si>
  <si>
    <t>ORDEN 0114-2024 UTILES</t>
  </si>
  <si>
    <t>COMPANIA ATLAS</t>
  </si>
  <si>
    <t>ORDEN 0115-2024</t>
  </si>
  <si>
    <t>LONAS Y SERVICIOS, S.A.</t>
  </si>
  <si>
    <t xml:space="preserve">ORDEN 0111-2024 LONAS </t>
  </si>
  <si>
    <t>ETERNA PLAQUE</t>
  </si>
  <si>
    <t xml:space="preserve">ORDEN 0116-2024 PLACAS </t>
  </si>
  <si>
    <t>AUTO CENTRO, S.A.</t>
  </si>
  <si>
    <t>ORDEN 0103-2024 BATERIA</t>
  </si>
  <si>
    <t>PABLO M BERNARD MORENO</t>
  </si>
  <si>
    <t>ORDEN 0152-2024 FOTOS</t>
  </si>
  <si>
    <t>SOLUCIONES AGRO INDUSTRIALES</t>
  </si>
  <si>
    <t>ORDEN 0102-2024</t>
  </si>
  <si>
    <t>ORDEN 0118-2024</t>
  </si>
  <si>
    <t>FRANCISCO JAVIER MORENO</t>
  </si>
  <si>
    <t>ORDEN 0095-2024</t>
  </si>
  <si>
    <t>MULTITEK INTERNACIONAL</t>
  </si>
  <si>
    <t>ORDEN</t>
  </si>
  <si>
    <t>PETROLEOS DELTA, S.A.</t>
  </si>
  <si>
    <t>COMBUSTIBLE SEPT</t>
  </si>
  <si>
    <t>UFINET PANAMA</t>
  </si>
  <si>
    <t>INTERNET OCTUBRE</t>
  </si>
  <si>
    <t>ALGIS ANDRES DOMINGUEZ</t>
  </si>
  <si>
    <t>ORDEN 0172-2024</t>
  </si>
  <si>
    <t>FACTURA JULIO AGOTO</t>
  </si>
  <si>
    <t>AUTORIDAD DE ASEO URBANO Y DOMICI</t>
  </si>
  <si>
    <t>CERRO PATACON JU OCT</t>
  </si>
  <si>
    <t>LUIS ALFONSO DOMINGUE3Z</t>
  </si>
  <si>
    <t>ANIMACIONI GRINCH</t>
  </si>
  <si>
    <t>JOSE ANGEL DE GRACIA</t>
  </si>
  <si>
    <t>ALQUILER PANTALLA</t>
  </si>
  <si>
    <t>COMPRA DECORACION</t>
  </si>
  <si>
    <t>GRUPO E INVERSIONES ALZEB</t>
  </si>
  <si>
    <t xml:space="preserve">ALQUILER DE SILLAS </t>
  </si>
  <si>
    <t>FERRETERIA ALI CENTER</t>
  </si>
  <si>
    <t>ORDEN 0120 Y 0138</t>
  </si>
  <si>
    <t>ROLANDO ZAVIER TOBAN</t>
  </si>
  <si>
    <t>COMIDAS PERSONAL</t>
  </si>
  <si>
    <t>CAMILA ISABEL BRAVO</t>
  </si>
  <si>
    <t>COMIDAS STAND</t>
  </si>
  <si>
    <t>CARLOS MADRID</t>
  </si>
  <si>
    <t>SERV AUDIO STRUCTURA</t>
  </si>
  <si>
    <t>ANTONIO CASTILLO AGUIRRE</t>
  </si>
  <si>
    <t>ACTIVIDAD NAVIDAD</t>
  </si>
  <si>
    <t>CSS NOVIEMBRE</t>
  </si>
  <si>
    <t>JAVIER EDUARDO OLIVIER</t>
  </si>
  <si>
    <t xml:space="preserve">DONACION </t>
  </si>
  <si>
    <t>I DICIEMBRE</t>
  </si>
  <si>
    <t>VALENTIN HIM</t>
  </si>
  <si>
    <t>CENTRO INDUSTRIAL</t>
  </si>
  <si>
    <t>COMPRA  ROME PAVIMIENTO</t>
  </si>
  <si>
    <t>INMOBLIARIA DON ANTONIO</t>
  </si>
  <si>
    <t xml:space="preserve">ROSCAS </t>
  </si>
  <si>
    <t>CAROL MARIN</t>
  </si>
  <si>
    <t>VIOLINES MADRES</t>
  </si>
  <si>
    <t>JAIME ELLIS</t>
  </si>
  <si>
    <t xml:space="preserve">ACTIVIDAD MADRES </t>
  </si>
  <si>
    <t>JEFFERSON RAMIREZ</t>
  </si>
  <si>
    <t>REP DE VIDRIO</t>
  </si>
  <si>
    <t>SEMFUL, S.A.</t>
  </si>
  <si>
    <t>DONACION DE SILLA</t>
  </si>
  <si>
    <t>LA CASA DEL EXTINTOR</t>
  </si>
  <si>
    <t>MANTENIMIENTO AUTO</t>
  </si>
  <si>
    <t>DAVI SUE TANG</t>
  </si>
  <si>
    <t>ORDE 0130 Y 0069</t>
  </si>
  <si>
    <t>CASA DE MATERIALES</t>
  </si>
  <si>
    <t>MOBILIARIO PARA CLINICAS</t>
  </si>
  <si>
    <t>GRUPO 90, S.A.</t>
  </si>
  <si>
    <t>DONACION DEPORTE</t>
  </si>
  <si>
    <t>IMPORTADORA RICAMAR</t>
  </si>
  <si>
    <t>ERNESTO LERONARDO FIELDS</t>
  </si>
  <si>
    <t>CLUB DE LEONES</t>
  </si>
  <si>
    <t>PARROQUIA LA ASUNCION</t>
  </si>
  <si>
    <t xml:space="preserve">DEPOSITO </t>
  </si>
  <si>
    <t>FONDO DE EMERGENCIA</t>
  </si>
  <si>
    <t>CERTIFICADOS DE LAS MADRES</t>
  </si>
  <si>
    <t>CEFERINO DE LEON MENDOZA</t>
  </si>
  <si>
    <t>REPARACION DE AUTO</t>
  </si>
  <si>
    <t>GRUPO DCFCC S.A.</t>
  </si>
  <si>
    <t>ORDEN 0117 Y 0156</t>
  </si>
  <si>
    <t>AURELIA NIETO DE VALDES</t>
  </si>
  <si>
    <t>ORDEN 195 Y 196</t>
  </si>
  <si>
    <t>PROVEEDORA LATINOAMERICANA</t>
  </si>
  <si>
    <t>ORDEN 145 DOSIFICADORES</t>
  </si>
  <si>
    <t xml:space="preserve">NOV Y DICIEMBRE </t>
  </si>
  <si>
    <t>NIEROSA, S.A.</t>
  </si>
  <si>
    <t>ORDEN 122 FERRETERIA</t>
  </si>
  <si>
    <t>ORDEN 127 Y 134 EQUIPO ELEC</t>
  </si>
  <si>
    <t>CORPORACION LAS ANTILLAS</t>
  </si>
  <si>
    <t>ORDEN 142 DETERGENTE</t>
  </si>
  <si>
    <t>BMDENT PANAMA</t>
  </si>
  <si>
    <t>ORDEN 129 CLINICAS</t>
  </si>
  <si>
    <t>MASTER DIRECT PANAMA</t>
  </si>
  <si>
    <t>ORDEN 150 CESTOS BASURA</t>
  </si>
  <si>
    <t>ABDIEL GONZALEZ Y CIA</t>
  </si>
  <si>
    <t>ORDEN 144 ESCOBILLONES</t>
  </si>
  <si>
    <t>INDUSTRIA PANAMEÑA DE PLASTICOS</t>
  </si>
  <si>
    <t>ORDEN 128 BOLSAS PLASTICAS</t>
  </si>
  <si>
    <t>FA 88 INC</t>
  </si>
  <si>
    <t>ORDEN 143 CINTAS REFLECTIVAS</t>
  </si>
  <si>
    <t>ORDEN 138 ABANICOS</t>
  </si>
  <si>
    <t>IMPORTADORA TRANSMUNDI SA</t>
  </si>
  <si>
    <t>ORDEN 140 PAPEL HIGIENICO</t>
  </si>
  <si>
    <t>PANAWEB S,A.</t>
  </si>
  <si>
    <t>ORDEN 97 ASFALTO</t>
  </si>
  <si>
    <t>RICHARD MACHORE</t>
  </si>
  <si>
    <t>ORDEN 198 REP AUTO</t>
  </si>
  <si>
    <t>TELEFONO SEPT OCT NOV</t>
  </si>
  <si>
    <t>COMBUSTIBLE OCT NOV</t>
  </si>
  <si>
    <t>FERNANDO SANCHEZ</t>
  </si>
  <si>
    <t>ORDEN 201 MANT SILLAS ODONT</t>
  </si>
  <si>
    <t>FPV GLASS</t>
  </si>
  <si>
    <t>ORDEN 199 VENTAS CLINICAS</t>
  </si>
  <si>
    <t>INNOVATION LABS S.A.</t>
  </si>
  <si>
    <t>ORDEN 204 ZENTRUM</t>
  </si>
  <si>
    <t>EMPRESAS MELO, S.A.</t>
  </si>
  <si>
    <t>ORDEN 200 PROD FUMIGACION</t>
  </si>
  <si>
    <t>JAMES RUIZ</t>
  </si>
  <si>
    <t>ORDEN 203 AIRES ACOND</t>
  </si>
  <si>
    <t>DISTRIBUIDOR GRIMAR GP</t>
  </si>
  <si>
    <t>ORDEN 104 Y 121 OFICINA LIMPIIEZA</t>
  </si>
  <si>
    <t>ORDEN 206 CERTFICADOS</t>
  </si>
  <si>
    <t>PATRONATO DEL HOSPITAL SANTO THOMAS</t>
  </si>
  <si>
    <t>LEOPOLDO APONTE</t>
  </si>
  <si>
    <t>RAQUEL ARRUE</t>
  </si>
  <si>
    <t xml:space="preserve">ORDEN 207 ACT MADRES </t>
  </si>
  <si>
    <t>IMPORTADORA RICAMAR, S.A.</t>
  </si>
  <si>
    <t xml:space="preserve">ORDEN 208 CERTIFICADOS </t>
  </si>
  <si>
    <t>WILLIAM MORENO</t>
  </si>
  <si>
    <t>ORDE 210 MALLAS PARA VENTANAS</t>
  </si>
  <si>
    <t>RAYO PARQUE S.A.</t>
  </si>
  <si>
    <t>ORDEN 0146 LLANTAS HYUNDAI</t>
  </si>
  <si>
    <t>DEPORTES JIMMY, S.A.</t>
  </si>
  <si>
    <t>ORDEN 0498 VERANO FELIZ 2024</t>
  </si>
  <si>
    <t>BLANCA ROSA RINCON</t>
  </si>
  <si>
    <t>SERVICIOS DE POSTRES</t>
  </si>
  <si>
    <t>JOEL PAZ</t>
  </si>
  <si>
    <t>PERIFONEO DE ACTIVIDADES</t>
  </si>
  <si>
    <t>TELECOMUNICACIONES DIGITALES</t>
  </si>
  <si>
    <t>INTERNET ADMON ABADIA</t>
  </si>
  <si>
    <t>SALARIO JULIO</t>
  </si>
  <si>
    <t>SALARIO AGOSTO</t>
  </si>
  <si>
    <t>XIII MES JULIO</t>
  </si>
  <si>
    <t>SALARIO SEPTIEMBRE</t>
  </si>
  <si>
    <t>SALARIO OCTUBRE</t>
  </si>
  <si>
    <t>SALARIO NOVIEMBRE</t>
  </si>
  <si>
    <t>SALARIO I DICIEMBRE</t>
  </si>
  <si>
    <t>XIII MES DICIEMBRE</t>
  </si>
  <si>
    <t>SALARIO II DICIEMBRE</t>
  </si>
  <si>
    <t>AMINTA ALVARADO</t>
  </si>
  <si>
    <t>SERV PROF II DICIEMBRE</t>
  </si>
  <si>
    <t>RE-DEPOSITO</t>
  </si>
  <si>
    <t>DEPOSITA CHEQUE</t>
  </si>
  <si>
    <t>venta de reclicaje plastico</t>
  </si>
  <si>
    <t>deposito de reciclaje</t>
  </si>
  <si>
    <t>AHORRO LEO JULIO A NOV</t>
  </si>
  <si>
    <t>CANCELA AGUA</t>
  </si>
  <si>
    <t>EMPRESAS MELO (020)</t>
  </si>
  <si>
    <t>DOIT CENTER</t>
  </si>
  <si>
    <t>INSUMOS CPL</t>
  </si>
  <si>
    <t>LUZ CPL</t>
  </si>
  <si>
    <t>cargos bancarios</t>
  </si>
  <si>
    <t>cargos del mes diciembre</t>
  </si>
  <si>
    <t>SERVICIOS JUNTA COMUNAL PARQUE LEFEVRE</t>
  </si>
  <si>
    <t>RUC</t>
  </si>
  <si>
    <t>8-NT-2-5523</t>
  </si>
  <si>
    <t>DV 10</t>
  </si>
  <si>
    <t>ADMINISTRACION GOBIERNO LOCAL</t>
  </si>
  <si>
    <t>LUZ</t>
  </si>
  <si>
    <t>junio</t>
  </si>
  <si>
    <t>TOTAL</t>
  </si>
  <si>
    <t xml:space="preserve"> julio</t>
  </si>
  <si>
    <t>agosto</t>
  </si>
  <si>
    <t>septiembre</t>
  </si>
  <si>
    <t xml:space="preserve">octubre </t>
  </si>
  <si>
    <t>noviembre</t>
  </si>
  <si>
    <t>diciembre</t>
  </si>
  <si>
    <t>total</t>
  </si>
  <si>
    <t>pago / abono</t>
  </si>
  <si>
    <t>saldo</t>
  </si>
  <si>
    <t>saldo arreglo 10 meses</t>
  </si>
  <si>
    <t>Pago Abadia atrasado efectuado</t>
  </si>
  <si>
    <t>Pago JC 2024</t>
  </si>
  <si>
    <t>OFICINA ADMINISTRATIVA</t>
  </si>
  <si>
    <t>1ra letra</t>
  </si>
  <si>
    <t>GIMANSIO MUNICIPAL DE PANAMA VIEJO</t>
  </si>
  <si>
    <t>municipio</t>
  </si>
  <si>
    <t>ALTOS DEL ROMERAL LA GRAN ATRÁS DE PLAZA CAROLINA GARITA DE POLICIA</t>
  </si>
  <si>
    <t>ALTOS DEL ROMERAL BILBAO CUADRO EN EL PARQUE</t>
  </si>
  <si>
    <t>CHANIS, PRINCIPAL CAMARA ISLETA DEL ROMERAL AL LADO M/S ALTOS D</t>
  </si>
  <si>
    <t>IDAAN</t>
  </si>
  <si>
    <t>oficinas administrativas</t>
  </si>
  <si>
    <t>gimnasio pma viejo</t>
  </si>
  <si>
    <t>sintetica morelos FULBITO</t>
  </si>
  <si>
    <t>CABLE / WIRELESS</t>
  </si>
  <si>
    <t>TELEFONOS</t>
  </si>
  <si>
    <t>524-9501</t>
  </si>
  <si>
    <t>TIGO BUSINESS</t>
  </si>
  <si>
    <t>internet</t>
  </si>
  <si>
    <t>UFINET PANAMA, S.A.</t>
  </si>
  <si>
    <t>PETROLEOS DELTA</t>
  </si>
  <si>
    <t>TOTAL A PAGAR</t>
  </si>
  <si>
    <t>CENTRO INTEGRAL PARQUE LEFEVRE</t>
  </si>
  <si>
    <t>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</si>
</sst>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B/.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16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pivotButton="1"/>
    <xf numFmtId="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5" xfId="0" applyFont="1" applyFill="1" applyBorder="1"/>
    <xf numFmtId="4" fontId="1" fillId="2" borderId="6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" fontId="1" fillId="3" borderId="8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/>
    </xf>
    <xf numFmtId="4" fontId="1" fillId="3" borderId="7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1" xfId="0" applyBorder="1"/>
    <xf numFmtId="0" fontId="1" fillId="0" borderId="11" xfId="0" applyFont="1" applyBorder="1" applyAlignment="1">
      <alignment horizontal="left"/>
    </xf>
    <xf numFmtId="0" fontId="0" fillId="0" borderId="12" xfId="0" applyBorder="1"/>
    <xf numFmtId="4" fontId="0" fillId="0" borderId="13" xfId="0" applyNumberFormat="1" applyBorder="1"/>
    <xf numFmtId="4" fontId="0" fillId="4" borderId="14" xfId="0" applyNumberFormat="1" applyFill="1" applyBorder="1"/>
    <xf numFmtId="4" fontId="0" fillId="5" borderId="13" xfId="0" applyNumberFormat="1" applyFill="1" applyBorder="1"/>
    <xf numFmtId="4" fontId="0" fillId="5" borderId="15" xfId="0" applyNumberFormat="1" applyFill="1" applyBorder="1"/>
    <xf numFmtId="4" fontId="0" fillId="5" borderId="14" xfId="0" applyNumberFormat="1" applyFill="1" applyBorder="1"/>
    <xf numFmtId="4" fontId="0" fillId="0" borderId="14" xfId="0" applyNumberFormat="1" applyBorder="1"/>
    <xf numFmtId="4" fontId="0" fillId="2" borderId="13" xfId="0" applyNumberFormat="1" applyFill="1" applyBorder="1"/>
    <xf numFmtId="4" fontId="0" fillId="0" borderId="16" xfId="0" applyNumberFormat="1" applyBorder="1"/>
    <xf numFmtId="2" fontId="0" fillId="0" borderId="17" xfId="0" applyNumberFormat="1" applyBorder="1"/>
    <xf numFmtId="4" fontId="0" fillId="0" borderId="18" xfId="0" applyNumberFormat="1" applyBorder="1"/>
    <xf numFmtId="2" fontId="0" fillId="0" borderId="19" xfId="0" applyNumberFormat="1" applyBorder="1"/>
    <xf numFmtId="16" fontId="0" fillId="0" borderId="0" xfId="0" applyNumberFormat="1" applyAlignment="1">
      <alignment horizontal="center"/>
    </xf>
    <xf numFmtId="0" fontId="0" fillId="6" borderId="12" xfId="0" applyFill="1" applyBorder="1"/>
    <xf numFmtId="4" fontId="0" fillId="6" borderId="13" xfId="0" applyNumberFormat="1" applyFill="1" applyBorder="1"/>
    <xf numFmtId="4" fontId="0" fillId="6" borderId="14" xfId="0" applyNumberFormat="1" applyFill="1" applyBorder="1"/>
    <xf numFmtId="0" fontId="0" fillId="0" borderId="18" xfId="0" applyBorder="1"/>
    <xf numFmtId="0" fontId="0" fillId="0" borderId="20" xfId="0" applyBorder="1"/>
    <xf numFmtId="0" fontId="1" fillId="0" borderId="20" xfId="0" applyFont="1" applyBorder="1" applyAlignment="1">
      <alignment horizontal="left"/>
    </xf>
    <xf numFmtId="0" fontId="0" fillId="0" borderId="21" xfId="0" applyBorder="1"/>
    <xf numFmtId="4" fontId="0" fillId="0" borderId="22" xfId="0" applyNumberFormat="1" applyBorder="1"/>
    <xf numFmtId="4" fontId="0" fillId="4" borderId="23" xfId="0" applyNumberFormat="1" applyFill="1" applyBorder="1"/>
    <xf numFmtId="4" fontId="0" fillId="5" borderId="22" xfId="0" applyNumberFormat="1" applyFill="1" applyBorder="1"/>
    <xf numFmtId="4" fontId="0" fillId="5" borderId="24" xfId="0" applyNumberFormat="1" applyFill="1" applyBorder="1"/>
    <xf numFmtId="4" fontId="0" fillId="5" borderId="23" xfId="0" applyNumberFormat="1" applyFill="1" applyBorder="1"/>
    <xf numFmtId="4" fontId="0" fillId="0" borderId="23" xfId="0" applyNumberFormat="1" applyBorder="1"/>
    <xf numFmtId="0" fontId="0" fillId="0" borderId="25" xfId="0" applyBorder="1"/>
    <xf numFmtId="0" fontId="1" fillId="0" borderId="16" xfId="0" applyFont="1" applyBorder="1" applyAlignment="1">
      <alignment horizontal="left"/>
    </xf>
    <xf numFmtId="4" fontId="0" fillId="5" borderId="25" xfId="0" applyNumberFormat="1" applyFill="1" applyBorder="1"/>
    <xf numFmtId="4" fontId="1" fillId="0" borderId="16" xfId="0" applyNumberFormat="1" applyFont="1" applyBorder="1"/>
    <xf numFmtId="0" fontId="0" fillId="0" borderId="17" xfId="0" applyBorder="1"/>
    <xf numFmtId="0" fontId="1" fillId="0" borderId="17" xfId="0" applyFont="1" applyBorder="1" applyAlignment="1">
      <alignment horizontal="left"/>
    </xf>
    <xf numFmtId="4" fontId="0" fillId="0" borderId="26" xfId="0" applyNumberFormat="1" applyBorder="1"/>
    <xf numFmtId="4" fontId="0" fillId="0" borderId="27" xfId="0" applyNumberFormat="1" applyBorder="1"/>
    <xf numFmtId="4" fontId="0" fillId="0" borderId="25" xfId="0" applyNumberFormat="1" applyBorder="1"/>
    <xf numFmtId="4" fontId="1" fillId="2" borderId="28" xfId="0" applyNumberFormat="1" applyFont="1" applyFill="1" applyBorder="1"/>
    <xf numFmtId="4" fontId="1" fillId="0" borderId="29" xfId="0" applyNumberFormat="1" applyFont="1" applyBorder="1"/>
    <xf numFmtId="2" fontId="0" fillId="0" borderId="30" xfId="0" applyNumberFormat="1" applyBorder="1"/>
    <xf numFmtId="4" fontId="1" fillId="2" borderId="6" xfId="0" applyNumberFormat="1" applyFont="1" applyFill="1" applyBorder="1"/>
    <xf numFmtId="4" fontId="1" fillId="4" borderId="7" xfId="0" applyNumberFormat="1" applyFont="1" applyFill="1" applyBorder="1"/>
    <xf numFmtId="4" fontId="1" fillId="2" borderId="8" xfId="0" applyNumberFormat="1" applyFont="1" applyFill="1" applyBorder="1"/>
    <xf numFmtId="4" fontId="1" fillId="2" borderId="31" xfId="0" applyNumberFormat="1" applyFont="1" applyFill="1" applyBorder="1"/>
    <xf numFmtId="4" fontId="1" fillId="2" borderId="25" xfId="0" applyNumberFormat="1" applyFont="1" applyFill="1" applyBorder="1"/>
    <xf numFmtId="4" fontId="1" fillId="2" borderId="7" xfId="0" applyNumberFormat="1" applyFont="1" applyFill="1" applyBorder="1"/>
    <xf numFmtId="4" fontId="1" fillId="2" borderId="32" xfId="0" applyNumberFormat="1" applyFont="1" applyFill="1" applyBorder="1"/>
    <xf numFmtId="0" fontId="0" fillId="0" borderId="11" xfId="0" applyBorder="1" applyAlignment="1">
      <alignment horizontal="left"/>
    </xf>
    <xf numFmtId="4" fontId="0" fillId="5" borderId="16" xfId="0" applyNumberFormat="1" applyFill="1" applyBorder="1"/>
    <xf numFmtId="4" fontId="0" fillId="5" borderId="5" xfId="0" applyNumberFormat="1" applyFill="1" applyBorder="1"/>
    <xf numFmtId="4" fontId="0" fillId="0" borderId="29" xfId="0" applyNumberFormat="1" applyBorder="1"/>
    <xf numFmtId="4" fontId="1" fillId="0" borderId="18" xfId="0" applyNumberFormat="1" applyFont="1" applyBorder="1"/>
    <xf numFmtId="4" fontId="0" fillId="5" borderId="11" xfId="0" applyNumberFormat="1" applyFill="1" applyBorder="1"/>
    <xf numFmtId="0" fontId="0" fillId="0" borderId="29" xfId="0" applyBorder="1"/>
    <xf numFmtId="0" fontId="0" fillId="0" borderId="33" xfId="0" applyBorder="1"/>
    <xf numFmtId="0" fontId="0" fillId="3" borderId="33" xfId="0" applyFill="1" applyBorder="1" applyAlignment="1">
      <alignment horizontal="left"/>
    </xf>
    <xf numFmtId="0" fontId="0" fillId="3" borderId="34" xfId="0" applyFill="1" applyBorder="1"/>
    <xf numFmtId="4" fontId="0" fillId="5" borderId="35" xfId="0" applyNumberFormat="1" applyFill="1" applyBorder="1"/>
    <xf numFmtId="4" fontId="0" fillId="4" borderId="36" xfId="0" applyNumberFormat="1" applyFill="1" applyBorder="1"/>
    <xf numFmtId="4" fontId="0" fillId="5" borderId="33" xfId="0" applyNumberFormat="1" applyFill="1" applyBorder="1"/>
    <xf numFmtId="4" fontId="0" fillId="5" borderId="37" xfId="0" applyNumberFormat="1" applyFill="1" applyBorder="1"/>
    <xf numFmtId="4" fontId="0" fillId="5" borderId="38" xfId="0" applyNumberFormat="1" applyFill="1" applyBorder="1"/>
    <xf numFmtId="4" fontId="0" fillId="0" borderId="39" xfId="0" applyNumberFormat="1" applyBorder="1"/>
    <xf numFmtId="4" fontId="0" fillId="0" borderId="36" xfId="0" applyNumberFormat="1" applyBorder="1"/>
    <xf numFmtId="4" fontId="1" fillId="2" borderId="40" xfId="0" applyNumberFormat="1" applyFont="1" applyFill="1" applyBorder="1"/>
    <xf numFmtId="4" fontId="0" fillId="0" borderId="41" xfId="0" applyNumberFormat="1" applyBorder="1"/>
    <xf numFmtId="4" fontId="1" fillId="0" borderId="42" xfId="0" applyNumberFormat="1" applyFont="1" applyBorder="1"/>
    <xf numFmtId="0" fontId="0" fillId="0" borderId="17" xfId="0" applyBorder="1" applyAlignment="1">
      <alignment horizontal="left"/>
    </xf>
    <xf numFmtId="4" fontId="0" fillId="0" borderId="43" xfId="0" applyNumberFormat="1" applyBorder="1"/>
    <xf numFmtId="4" fontId="1" fillId="2" borderId="44" xfId="0" applyNumberFormat="1" applyFont="1" applyFill="1" applyBorder="1"/>
    <xf numFmtId="0" fontId="1" fillId="0" borderId="11" xfId="0" applyFont="1" applyBorder="1"/>
    <xf numFmtId="0" fontId="0" fillId="5" borderId="13" xfId="0" applyFill="1" applyBorder="1"/>
    <xf numFmtId="0" fontId="0" fillId="4" borderId="14" xfId="0" applyFill="1" applyBorder="1"/>
    <xf numFmtId="0" fontId="0" fillId="5" borderId="40" xfId="0" applyFill="1" applyBorder="1"/>
    <xf numFmtId="0" fontId="0" fillId="5" borderId="15" xfId="0" applyFill="1" applyBorder="1"/>
    <xf numFmtId="0" fontId="0" fillId="5" borderId="14" xfId="0" applyFill="1" applyBorder="1"/>
    <xf numFmtId="0" fontId="0" fillId="0" borderId="14" xfId="0" applyBorder="1"/>
    <xf numFmtId="4" fontId="1" fillId="2" borderId="13" xfId="0" applyNumberFormat="1" applyFont="1" applyFill="1" applyBorder="1"/>
    <xf numFmtId="4" fontId="1" fillId="5" borderId="29" xfId="0" applyNumberFormat="1" applyFont="1" applyFill="1" applyBorder="1"/>
    <xf numFmtId="0" fontId="0" fillId="0" borderId="45" xfId="0" applyBorder="1"/>
    <xf numFmtId="0" fontId="1" fillId="0" borderId="45" xfId="0" applyFont="1" applyBorder="1"/>
    <xf numFmtId="0" fontId="0" fillId="0" borderId="28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2" borderId="28" xfId="0" applyFill="1" applyBorder="1"/>
    <xf numFmtId="0" fontId="1" fillId="2" borderId="6" xfId="0" applyFont="1" applyFill="1" applyBorder="1"/>
    <xf numFmtId="0" fontId="1" fillId="4" borderId="7" xfId="0" applyFont="1" applyFill="1" applyBorder="1"/>
    <xf numFmtId="0" fontId="1" fillId="2" borderId="8" xfId="0" applyFont="1" applyFill="1" applyBorder="1"/>
    <xf numFmtId="0" fontId="1" fillId="2" borderId="44" xfId="0" applyFont="1" applyFill="1" applyBorder="1"/>
    <xf numFmtId="0" fontId="1" fillId="0" borderId="18" xfId="0" applyFont="1" applyBorder="1"/>
    <xf numFmtId="4" fontId="0" fillId="0" borderId="15" xfId="0" applyNumberFormat="1" applyBorder="1"/>
    <xf numFmtId="0" fontId="1" fillId="0" borderId="29" xfId="0" applyFont="1" applyBorder="1"/>
    <xf numFmtId="0" fontId="1" fillId="0" borderId="33" xfId="0" applyFont="1" applyBorder="1" applyAlignment="1">
      <alignment horizontal="left"/>
    </xf>
    <xf numFmtId="0" fontId="0" fillId="5" borderId="35" xfId="0" applyFill="1" applyBorder="1"/>
    <xf numFmtId="0" fontId="0" fillId="5" borderId="36" xfId="0" applyFill="1" applyBorder="1"/>
    <xf numFmtId="0" fontId="0" fillId="5" borderId="39" xfId="0" applyFill="1" applyBorder="1"/>
    <xf numFmtId="4" fontId="0" fillId="0" borderId="49" xfId="0" applyNumberFormat="1" applyBorder="1"/>
    <xf numFmtId="4" fontId="0" fillId="2" borderId="40" xfId="0" applyNumberFormat="1" applyFill="1" applyBorder="1"/>
    <xf numFmtId="0" fontId="0" fillId="0" borderId="26" xfId="0" applyBorder="1"/>
    <xf numFmtId="0" fontId="0" fillId="4" borderId="0" xfId="0" applyFill="1"/>
    <xf numFmtId="4" fontId="0" fillId="2" borderId="41" xfId="0" applyNumberFormat="1" applyFill="1" applyBorder="1"/>
    <xf numFmtId="0" fontId="1" fillId="0" borderId="17" xfId="0" applyFont="1" applyBorder="1"/>
    <xf numFmtId="0" fontId="0" fillId="0" borderId="27" xfId="0" applyBorder="1"/>
    <xf numFmtId="0" fontId="0" fillId="7" borderId="25" xfId="0" applyFill="1" applyBorder="1"/>
    <xf numFmtId="0" fontId="0" fillId="0" borderId="13" xfId="0" applyBorder="1"/>
    <xf numFmtId="0" fontId="0" fillId="7" borderId="14" xfId="0" applyFill="1" applyBorder="1"/>
    <xf numFmtId="0" fontId="0" fillId="0" borderId="40" xfId="0" applyBorder="1"/>
    <xf numFmtId="0" fontId="1" fillId="5" borderId="29" xfId="0" applyFont="1" applyFill="1" applyBorder="1"/>
    <xf numFmtId="0" fontId="0" fillId="0" borderId="43" xfId="0" applyBorder="1"/>
    <xf numFmtId="0" fontId="1" fillId="4" borderId="46" xfId="0" applyFont="1" applyFill="1" applyBorder="1"/>
    <xf numFmtId="0" fontId="0" fillId="4" borderId="36" xfId="0" applyFill="1" applyBorder="1"/>
    <xf numFmtId="0" fontId="0" fillId="5" borderId="49" xfId="0" applyFill="1" applyBorder="1"/>
    <xf numFmtId="0" fontId="0" fillId="0" borderId="36" xfId="0" applyBorder="1"/>
    <xf numFmtId="4" fontId="1" fillId="2" borderId="35" xfId="0" applyNumberFormat="1" applyFont="1" applyFill="1" applyBorder="1"/>
    <xf numFmtId="4" fontId="1" fillId="5" borderId="50" xfId="0" applyNumberFormat="1" applyFont="1" applyFill="1" applyBorder="1"/>
    <xf numFmtId="0" fontId="1" fillId="0" borderId="2" xfId="0" applyFont="1" applyBorder="1" applyAlignment="1">
      <alignment horizontal="left"/>
    </xf>
    <xf numFmtId="0" fontId="0" fillId="0" borderId="2" xfId="0" applyBorder="1"/>
    <xf numFmtId="0" fontId="0" fillId="0" borderId="30" xfId="0" applyBorder="1"/>
    <xf numFmtId="0" fontId="0" fillId="0" borderId="51" xfId="0" applyBorder="1"/>
    <xf numFmtId="4" fontId="1" fillId="0" borderId="50" xfId="0" applyNumberFormat="1" applyFont="1" applyBorder="1"/>
    <xf numFmtId="0" fontId="1" fillId="0" borderId="3" xfId="0" applyFont="1" applyBorder="1"/>
    <xf numFmtId="0" fontId="1" fillId="0" borderId="4" xfId="0" applyFont="1" applyBorder="1"/>
    <xf numFmtId="4" fontId="1" fillId="0" borderId="4" xfId="0" applyNumberFormat="1" applyFont="1" applyBorder="1"/>
    <xf numFmtId="4" fontId="1" fillId="4" borderId="4" xfId="0" applyNumberFormat="1" applyFont="1" applyFill="1" applyBorder="1"/>
    <xf numFmtId="4" fontId="1" fillId="0" borderId="3" xfId="0" applyNumberFormat="1" applyFont="1" applyBorder="1"/>
    <xf numFmtId="4" fontId="1" fillId="0" borderId="52" xfId="0" applyNumberFormat="1" applyFont="1" applyBorder="1"/>
    <xf numFmtId="4" fontId="1" fillId="0" borderId="53" xfId="0" applyNumberFormat="1" applyFont="1" applyBorder="1"/>
    <xf numFmtId="4" fontId="1" fillId="2" borderId="1" xfId="0" applyNumberFormat="1" applyFont="1" applyFill="1" applyBorder="1"/>
    <xf numFmtId="4" fontId="1" fillId="0" borderId="1" xfId="0" applyNumberFormat="1" applyFont="1" applyBorder="1"/>
    <xf numFmtId="0" fontId="1" fillId="0" borderId="42" xfId="0" applyFont="1" applyBorder="1"/>
    <xf numFmtId="0" fontId="0" fillId="5" borderId="0" xfId="0" applyFill="1"/>
  </cellXfs>
  <cellStyles count="1">
    <cellStyle name="Normal" xfId="0" builtinId="0"/>
  </cellStyles>
  <dxfs count="3">
    <dxf>
      <fill>
        <patternFill patternType="none">
          <bgColor auto="1"/>
        </patternFill>
      </fill>
    </dxf>
    <dxf>
      <fill>
        <patternFill patternType="solid">
          <fgColor indexed="64"/>
          <bgColor rgb="FFFFFF00"/>
        </patternFill>
      </fill>
    </dxf>
    <dxf>
      <fill>
        <patternFill>
          <f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DELL%20USER/Desktop/JUNTA%20COMUNCAL%20PARQUE%20LEFEVRE/BANCO%20NACIONAL%20JCPL/Movimientos%20bancarios%20BNP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 USER" refreshedDate="45670.492754050923" createdVersion="8" refreshedVersion="8" minRefreshableVersion="3" recordCount="245" xr:uid="{97D9761C-EEFF-42A8-8DB5-2AB14A811355}">
  <cacheSource type="worksheet">
    <worksheetSource ref="A4:G249" sheet="DICIEMBRE" r:id="rId2"/>
  </cacheSource>
  <cacheFields count="7">
    <cacheField name="No. Cheque" numFmtId="0">
      <sharedItems containsString="0" containsBlank="1" containsNumber="1" containsInteger="1" minValue="57365" maxValue="57604"/>
    </cacheField>
    <cacheField name="Beneficiario" numFmtId="0">
      <sharedItems/>
    </cacheField>
    <cacheField name="debito" numFmtId="0">
      <sharedItems containsString="0" containsBlank="1" containsNumber="1" minValue="0" maxValue="12579.27"/>
    </cacheField>
    <cacheField name="credito" numFmtId="0">
      <sharedItems containsString="0" containsBlank="1" containsNumber="1" minValue="5.25" maxValue="65979"/>
    </cacheField>
    <cacheField name="Saldo" numFmtId="4">
      <sharedItems containsSemiMixedTypes="0" containsString="0" containsNumber="1" minValue="9831.7599999999911" maxValue="75810.759999999995"/>
    </cacheField>
    <cacheField name="DESCRIPCION" numFmtId="0">
      <sharedItems/>
    </cacheField>
    <cacheField name="cod" numFmtId="0">
      <sharedItems containsBlank="1" count="32">
        <s v="ANULADO"/>
        <s v="COMPRAS"/>
        <s v="AGASAJO"/>
        <s v="XIII MES"/>
        <s v="PROFUTURO"/>
        <s v="DECORACION"/>
        <s v="FIESTA PATRIAS"/>
        <s v="LIMPIEZA"/>
        <s v="UTILES"/>
        <s v="PAPELERIA"/>
        <s v="COMBUSTIBLE"/>
        <s v="INTERNET"/>
        <s v="ELECTRICIDAD"/>
        <s v="TELEFONO"/>
        <s v="ASEO"/>
        <s v="NAVIDAD"/>
        <s v="CSS"/>
        <s v="DONACION"/>
        <s v="DEPOSITO"/>
        <s v="SALARIO"/>
        <s v="SERV PROF"/>
        <s v="AUTO"/>
        <s v="CLINICAS"/>
        <s v="PROGRAMAS"/>
        <s v="CAJA MENUDA"/>
        <s v="SIACAP"/>
        <s v="AGUA"/>
        <s v="FUMIGACION"/>
        <s v="BANCARIOS"/>
        <s v=" DONACION" u="1"/>
        <s v="LUZ" u="1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5">
  <r>
    <n v="57365"/>
    <s v="ANULADO"/>
    <n v="0"/>
    <m/>
    <n v="54910.76"/>
    <s v="ANULADO"/>
    <x v="0"/>
  </r>
  <r>
    <n v="57366"/>
    <s v="ASP SOLUTIONS"/>
    <n v="1759.5"/>
    <m/>
    <n v="53151.26"/>
    <s v="ORDEN 0165"/>
    <x v="1"/>
  </r>
  <r>
    <n v="57367"/>
    <s v="RAENCO INTERNACIONAL"/>
    <n v="1428.09"/>
    <m/>
    <n v="51723.170000000006"/>
    <s v="ORDEN 169 MOBILIARIO"/>
    <x v="1"/>
  </r>
  <r>
    <n v="57368"/>
    <s v="NUEVOS HOTELEES DE  PANAMA"/>
    <n v="624.25"/>
    <m/>
    <n v="51098.920000000006"/>
    <s v="ORDEN 168 AGASAJO"/>
    <x v="2"/>
  </r>
  <r>
    <n v="57369"/>
    <s v="ELPIDIO CHEN"/>
    <n v="234.6"/>
    <m/>
    <n v="50864.320000000007"/>
    <s v="MALLAS CENTROS"/>
    <x v="1"/>
  </r>
  <r>
    <n v="57370"/>
    <s v="CERRO PUNTA, S.A."/>
    <n v="19.95"/>
    <m/>
    <n v="50844.37000000001"/>
    <s v="FLORES DIA DE LA MADRE"/>
    <x v="2"/>
  </r>
  <r>
    <n v="57371"/>
    <s v="VILLAMORENO, S.A."/>
    <n v="71.69"/>
    <m/>
    <n v="50772.680000000008"/>
    <s v="CENTRO DE MESA"/>
    <x v="2"/>
  </r>
  <r>
    <n v="57372"/>
    <s v="AMBIORIX BATISTA"/>
    <n v="482.89"/>
    <m/>
    <n v="50289.790000000008"/>
    <s v="XIII MES "/>
    <x v="3"/>
  </r>
  <r>
    <n v="57373"/>
    <s v="AMERICA LORA"/>
    <n v="216.42"/>
    <m/>
    <n v="50073.37000000001"/>
    <s v="XIII MES "/>
    <x v="3"/>
  </r>
  <r>
    <n v="57374"/>
    <s v="AMINTA SANCHEZ"/>
    <n v="247.33"/>
    <m/>
    <n v="49826.040000000008"/>
    <s v="XIII MES "/>
    <x v="3"/>
  </r>
  <r>
    <n v="57375"/>
    <s v="ASTRID CHANG"/>
    <n v="353.31"/>
    <m/>
    <n v="49472.73000000001"/>
    <s v="XIII MES "/>
    <x v="3"/>
  </r>
  <r>
    <n v="57376"/>
    <s v="BARBARA ALGADONA"/>
    <n v="638.39"/>
    <m/>
    <n v="48834.340000000011"/>
    <s v="XIII MES "/>
    <x v="3"/>
  </r>
  <r>
    <n v="57377"/>
    <s v="DAVID GAINZA"/>
    <n v="405.15"/>
    <m/>
    <n v="48429.19000000001"/>
    <s v="XIII MES "/>
    <x v="3"/>
  </r>
  <r>
    <n v="57378"/>
    <s v="DAYANA VARGAS"/>
    <n v="275.56"/>
    <m/>
    <n v="48153.630000000012"/>
    <s v="XIII MES "/>
    <x v="3"/>
  </r>
  <r>
    <n v="57379"/>
    <s v="EIMY CABALLERO MOJICA"/>
    <n v="431.06"/>
    <m/>
    <n v="47722.570000000014"/>
    <s v="XIII MES "/>
    <x v="3"/>
  </r>
  <r>
    <n v="57380"/>
    <s v="ELIECER ORTIZ"/>
    <n v="216.42"/>
    <m/>
    <n v="47506.150000000016"/>
    <s v="XIII MES "/>
    <x v="3"/>
  </r>
  <r>
    <n v="57381"/>
    <s v="FREDDIS PRAVIA"/>
    <n v="301.48"/>
    <m/>
    <n v="47204.670000000013"/>
    <s v="XIII MES "/>
    <x v="3"/>
  </r>
  <r>
    <n v="57382"/>
    <s v="HILLARY STERRET"/>
    <n v="247.33"/>
    <m/>
    <n v="46957.340000000011"/>
    <s v="XIII MES "/>
    <x v="3"/>
  </r>
  <r>
    <n v="57383"/>
    <s v="ISRAEL QUINTANA"/>
    <n v="431.06"/>
    <m/>
    <n v="46526.280000000013"/>
    <s v="XIII MES "/>
    <x v="3"/>
  </r>
  <r>
    <n v="57384"/>
    <s v="IVAN ARGOTE"/>
    <n v="431.06"/>
    <m/>
    <n v="46095.220000000016"/>
    <s v="XIII MES "/>
    <x v="3"/>
  </r>
  <r>
    <n v="57385"/>
    <s v="JORGE ALMILLATEGUI"/>
    <n v="405.15"/>
    <m/>
    <n v="45690.070000000014"/>
    <s v="XIII MES "/>
    <x v="3"/>
  </r>
  <r>
    <n v="57386"/>
    <s v="JORGE SANTOS"/>
    <n v="216.42"/>
    <m/>
    <n v="45473.650000000016"/>
    <s v="XIII MES "/>
    <x v="3"/>
  </r>
  <r>
    <n v="57387"/>
    <s v="JUANCARLOS VERGARA"/>
    <n v="301.48"/>
    <m/>
    <n v="45172.170000000013"/>
    <s v="XIII MES "/>
    <x v="3"/>
  </r>
  <r>
    <n v="57388"/>
    <s v="JULIO GUZMAN"/>
    <n v="301.48"/>
    <m/>
    <n v="44870.69000000001"/>
    <s v="XIII MES "/>
    <x v="3"/>
  </r>
  <r>
    <n v="57389"/>
    <s v="ANULADA"/>
    <n v="0"/>
    <m/>
    <n v="44870.69000000001"/>
    <s v="ANULADO"/>
    <x v="0"/>
  </r>
  <r>
    <n v="57390"/>
    <s v="ANULADO"/>
    <n v="0"/>
    <m/>
    <n v="44870.69000000001"/>
    <s v="ANULADO"/>
    <x v="0"/>
  </r>
  <r>
    <n v="57391"/>
    <s v="ANULADO"/>
    <n v="0"/>
    <m/>
    <n v="44870.69000000001"/>
    <s v="ANULADO"/>
    <x v="0"/>
  </r>
  <r>
    <n v="57392"/>
    <s v="JULIO MORALES"/>
    <n v="216.42"/>
    <m/>
    <n v="44654.270000000011"/>
    <s v="XIII MES "/>
    <x v="3"/>
  </r>
  <r>
    <n v="57393"/>
    <s v="KATHIANYS DIAZ"/>
    <n v="247.33"/>
    <m/>
    <n v="44406.94000000001"/>
    <s v="XIII MES "/>
    <x v="3"/>
  </r>
  <r>
    <n v="57394"/>
    <s v="LAUDINO PEREZ"/>
    <n v="275.56"/>
    <m/>
    <n v="44131.380000000012"/>
    <s v="XIII MES "/>
    <x v="3"/>
  </r>
  <r>
    <n v="57395"/>
    <s v="LAURA HARRIS"/>
    <n v="405.15"/>
    <m/>
    <n v="43726.23000000001"/>
    <s v="XIII MES "/>
    <x v="3"/>
  </r>
  <r>
    <n v="57396"/>
    <s v="LUIS RAMOS"/>
    <n v="247.33"/>
    <m/>
    <n v="43478.900000000009"/>
    <s v="XIII MES "/>
    <x v="3"/>
  </r>
  <r>
    <n v="57397"/>
    <s v="MARCOS ORTEGA"/>
    <n v="216.42"/>
    <m/>
    <n v="43262.48000000001"/>
    <s v="XIII MES "/>
    <x v="3"/>
  </r>
  <r>
    <n v="57398"/>
    <s v="MARIANO PEREZ"/>
    <n v="379.23"/>
    <m/>
    <n v="42883.250000000007"/>
    <s v="XIII MES "/>
    <x v="3"/>
  </r>
  <r>
    <n v="57399"/>
    <s v="MARIO PRINGLE"/>
    <n v="247.33"/>
    <m/>
    <n v="42635.920000000006"/>
    <s v="XIII MES "/>
    <x v="3"/>
  </r>
  <r>
    <n v="57400"/>
    <s v="MIRNA MARTINEZ"/>
    <n v="231.88"/>
    <m/>
    <n v="42404.040000000008"/>
    <s v="XIII MES "/>
    <x v="3"/>
  </r>
  <r>
    <n v="57401"/>
    <s v="NELLY EDWARDS"/>
    <n v="275.56"/>
    <m/>
    <n v="42128.48000000001"/>
    <s v="XIII MES "/>
    <x v="3"/>
  </r>
  <r>
    <n v="57402"/>
    <s v="RENEE ALGANDONA"/>
    <n v="560.64"/>
    <m/>
    <n v="41567.840000000011"/>
    <s v="XIII MES "/>
    <x v="3"/>
  </r>
  <r>
    <n v="57403"/>
    <s v="RICARDO GAITAN"/>
    <n v="690.22"/>
    <m/>
    <n v="40877.62000000001"/>
    <s v="XIII MES "/>
    <x v="3"/>
  </r>
  <r>
    <n v="57404"/>
    <s v="RINA GALVEZ"/>
    <n v="275.56"/>
    <m/>
    <n v="40602.060000000012"/>
    <s v="XIII MES "/>
    <x v="3"/>
  </r>
  <r>
    <n v="57405"/>
    <s v="YESSICA CASTILLO"/>
    <n v="301.48"/>
    <m/>
    <n v="40300.580000000009"/>
    <s v="XIII MES "/>
    <x v="3"/>
  </r>
  <r>
    <n v="57406"/>
    <s v="PROFUTURO/SIACAP"/>
    <n v="828.62"/>
    <m/>
    <n v="39471.960000000006"/>
    <s v="PROFUTURO"/>
    <x v="4"/>
  </r>
  <r>
    <n v="57407"/>
    <s v="JOSE DANIEL MORENO"/>
    <n v="134.55000000000001"/>
    <m/>
    <n v="39337.410000000003"/>
    <s v="DECORACION NAVIDAD"/>
    <x v="5"/>
  </r>
  <r>
    <n v="57408"/>
    <s v="DISTRIBUIDORA Y SEDERIA"/>
    <n v="343.26"/>
    <m/>
    <n v="38994.15"/>
    <s v="DECORACION NAVIDAD"/>
    <x v="5"/>
  </r>
  <r>
    <n v="57409"/>
    <s v="COMERCIALIZADORA PUSA"/>
    <n v="496.74"/>
    <m/>
    <n v="38497.410000000003"/>
    <s v="PREMIOS MADRES"/>
    <x v="2"/>
  </r>
  <r>
    <n v="57410"/>
    <s v="STEPHANIA GONZALEZ"/>
    <n v="122"/>
    <m/>
    <n v="38375.410000000003"/>
    <s v="PREMIOS MADRES"/>
    <x v="2"/>
  </r>
  <r>
    <n v="57411"/>
    <s v="JAIRO GONZALEZ"/>
    <n v="200"/>
    <m/>
    <n v="38175.410000000003"/>
    <s v="ORDEN164 "/>
    <x v="6"/>
  </r>
  <r>
    <n v="57412"/>
    <s v="VICGTOR HUGO CORTES"/>
    <n v="150"/>
    <m/>
    <n v="38025.410000000003"/>
    <s v="DJ DIA DE LAS MADRES orden"/>
    <x v="2"/>
  </r>
  <r>
    <n v="57413"/>
    <s v="SEUL HIDALGO"/>
    <n v="175"/>
    <m/>
    <n v="37850.410000000003"/>
    <s v="MARICHAI MADRES"/>
    <x v="2"/>
  </r>
  <r>
    <n v="57414"/>
    <s v="DORA BAXTER"/>
    <n v="207"/>
    <m/>
    <n v="37643.410000000003"/>
    <s v="PREMIOS MADRES"/>
    <x v="2"/>
  </r>
  <r>
    <n v="57415"/>
    <s v="ABEL RODRIGUEZ"/>
    <n v="50.25"/>
    <m/>
    <n v="37593.160000000003"/>
    <s v="COMIDA MADRES"/>
    <x v="2"/>
  </r>
  <r>
    <n v="57416"/>
    <s v="LUIS PHILLLIPS"/>
    <n v="1707.75"/>
    <m/>
    <n v="35885.410000000003"/>
    <s v="AUDIO Y LUCES MADRES"/>
    <x v="2"/>
  </r>
  <r>
    <n v="57417"/>
    <s v="DISTRIBUIDORA ODEL"/>
    <n v="353.97"/>
    <m/>
    <n v="35531.440000000002"/>
    <s v="PREMIOS MADRES"/>
    <x v="2"/>
  </r>
  <r>
    <n v="57418"/>
    <s v="ACE INT HARDWARE"/>
    <n v="140.75"/>
    <m/>
    <n v="35390.69"/>
    <s v="PREMIOS MADRES"/>
    <x v="2"/>
  </r>
  <r>
    <n v="57419"/>
    <s v="INMOBILIARIA DON ANTONIO"/>
    <n v="150"/>
    <m/>
    <n v="35240.69"/>
    <s v="PREMIOS MADRES"/>
    <x v="2"/>
  </r>
  <r>
    <n v="57420"/>
    <s v="ANULADO"/>
    <n v="0"/>
    <m/>
    <n v="35240.69"/>
    <s v="ANULADO"/>
    <x v="0"/>
  </r>
  <r>
    <n v="57421"/>
    <s v="VICTOR SANTAMARIA"/>
    <n v="160"/>
    <m/>
    <n v="35080.69"/>
    <s v="LIMPIEZA"/>
    <x v="7"/>
  </r>
  <r>
    <n v="57422"/>
    <s v="JELLINI, S.A."/>
    <n v="320.85000000000002"/>
    <m/>
    <n v="34759.840000000004"/>
    <s v="ORDEN 0114-2024 UTILES"/>
    <x v="8"/>
  </r>
  <r>
    <n v="57423"/>
    <s v="COMPANIA ATLAS"/>
    <n v="274.89"/>
    <m/>
    <n v="34484.950000000004"/>
    <s v="ORDEN 0115-2024"/>
    <x v="9"/>
  </r>
  <r>
    <n v="57424"/>
    <s v="LONAS Y SERVICIOS, S.A."/>
    <n v="753.48"/>
    <m/>
    <n v="33731.47"/>
    <s v="ORDEN 0111-2024 LONAS "/>
    <x v="1"/>
  </r>
  <r>
    <n v="57425"/>
    <s v="ETERNA PLAQUE"/>
    <n v="362.25"/>
    <m/>
    <n v="33369.22"/>
    <s v="ORDEN 0116-2024 PLACAS "/>
    <x v="1"/>
  </r>
  <r>
    <n v="57426"/>
    <s v="ANULADO"/>
    <n v="0"/>
    <m/>
    <n v="33369.22"/>
    <s v="ANULADO"/>
    <x v="0"/>
  </r>
  <r>
    <n v="57427"/>
    <s v="AUTO CENTRO, S.A."/>
    <n v="134.55000000000001"/>
    <m/>
    <n v="33234.67"/>
    <s v="ORDEN 0103-2024 BATERIA"/>
    <x v="1"/>
  </r>
  <r>
    <n v="57428"/>
    <s v="PABLO M BERNARD MORENO"/>
    <n v="300"/>
    <m/>
    <n v="32934.67"/>
    <s v="ORDEN 0152-2024 FOTOS"/>
    <x v="1"/>
  </r>
  <r>
    <n v="57429"/>
    <s v="SOLUCIONES AGRO INDUSTRIALES"/>
    <n v="184.83"/>
    <m/>
    <n v="32749.839999999997"/>
    <s v="ORDEN 0102-2024"/>
    <x v="1"/>
  </r>
  <r>
    <n v="57430"/>
    <s v="BATERIAS NACIONALES"/>
    <n v="111.63"/>
    <m/>
    <n v="32638.209999999995"/>
    <s v="ORDEN 0118-2024"/>
    <x v="1"/>
  </r>
  <r>
    <n v="57431"/>
    <s v="ANULADO"/>
    <n v="0"/>
    <m/>
    <n v="32638.209999999995"/>
    <s v="ANULADO"/>
    <x v="0"/>
  </r>
  <r>
    <n v="57432"/>
    <s v="FRANCISCO JAVIER MORENO"/>
    <n v="1900"/>
    <m/>
    <n v="30738.209999999995"/>
    <s v="ORDEN 0095-2024"/>
    <x v="1"/>
  </r>
  <r>
    <n v="57433"/>
    <s v="MULTITEK INTERNACIONAL"/>
    <n v="1426.26"/>
    <m/>
    <n v="29311.949999999997"/>
    <s v="ORDEN"/>
    <x v="1"/>
  </r>
  <r>
    <n v="57434"/>
    <s v="PETROLEOS DELTA, S.A."/>
    <n v="1052.2"/>
    <m/>
    <n v="28259.749999999996"/>
    <s v="COMBUSTIBLE SEPT"/>
    <x v="10"/>
  </r>
  <r>
    <n v="57435"/>
    <s v="UFINET PANAMA"/>
    <n v="217.36"/>
    <m/>
    <n v="28042.389999999996"/>
    <s v="INTERNET OCTUBRE"/>
    <x v="11"/>
  </r>
  <r>
    <n v="57436"/>
    <s v="ENSA"/>
    <n v="844.27"/>
    <m/>
    <n v="27198.119999999995"/>
    <s v="ELECTRICIDAD"/>
    <x v="12"/>
  </r>
  <r>
    <n v="57437"/>
    <s v="ALGIS ANDRES DOMINGUEZ"/>
    <n v="390"/>
    <m/>
    <n v="26808.119999999995"/>
    <s v="ORDEN 0172-2024"/>
    <x v="1"/>
  </r>
  <r>
    <n v="57438"/>
    <s v="CABLE &amp; WIRELESS"/>
    <n v="337.49"/>
    <m/>
    <n v="26470.629999999994"/>
    <s v="FACTURA JULIO AGOTO"/>
    <x v="13"/>
  </r>
  <r>
    <n v="57439"/>
    <s v="AUTORIDAD DE ASEO URBANO Y DOMICI"/>
    <n v="791.35"/>
    <m/>
    <n v="25679.279999999995"/>
    <s v="CERRO PATACON JU OCT"/>
    <x v="14"/>
  </r>
  <r>
    <n v="57440"/>
    <s v="LUIS ALFONSO DOMINGUE3Z"/>
    <n v="150"/>
    <m/>
    <n v="25529.279999999995"/>
    <s v="ANIMACIONI GRINCH"/>
    <x v="15"/>
  </r>
  <r>
    <n v="57441"/>
    <s v="JOSE ANGEL DE GRACIA"/>
    <n v="86"/>
    <m/>
    <n v="25443.279999999995"/>
    <s v="ALQUILER PANTALLA"/>
    <x v="15"/>
  </r>
  <r>
    <n v="57442"/>
    <s v="DISTRIBUIDORA Y SEDERIA POPULAR"/>
    <n v="147.49"/>
    <m/>
    <n v="25295.789999999994"/>
    <s v="COMPRA DECORACION"/>
    <x v="15"/>
  </r>
  <r>
    <n v="57443"/>
    <s v="GRUPO E INVERSIONES ALZEB"/>
    <n v="54.34"/>
    <m/>
    <n v="25241.449999999993"/>
    <s v="ALQUILER DE SILLAS "/>
    <x v="6"/>
  </r>
  <r>
    <n v="57444"/>
    <s v="FERRETERIA ALI CENTER"/>
    <n v="1480.42"/>
    <m/>
    <n v="23761.029999999992"/>
    <s v="ORDEN 0120 Y 0138"/>
    <x v="1"/>
  </r>
  <r>
    <n v="57445"/>
    <s v="ROLANDO ZAVIER TOBAN"/>
    <n v="250"/>
    <m/>
    <n v="23511.029999999992"/>
    <s v="COMIDAS PERSONAL"/>
    <x v="6"/>
  </r>
  <r>
    <n v="57446"/>
    <s v="CAMILA ISABEL BRAVO"/>
    <n v="150"/>
    <m/>
    <n v="23361.029999999992"/>
    <s v="COMIDAS STAND"/>
    <x v="6"/>
  </r>
  <r>
    <n v="57447"/>
    <s v="CARLOS MADRID"/>
    <n v="600"/>
    <m/>
    <n v="22761.029999999992"/>
    <s v="SERV AUDIO STRUCTURA"/>
    <x v="15"/>
  </r>
  <r>
    <n v="57448"/>
    <s v="ANTONIO CASTILLO AGUIRRE"/>
    <n v="150"/>
    <m/>
    <n v="22611.029999999992"/>
    <s v="ACTIVIDAD NAVIDAD"/>
    <x v="15"/>
  </r>
  <r>
    <n v="57449"/>
    <s v="ANULADO"/>
    <n v="0"/>
    <m/>
    <n v="22611.029999999992"/>
    <s v="ANULADO"/>
    <x v="0"/>
  </r>
  <r>
    <n v="57450"/>
    <s v="CAJA DE SEGURO SOCIAL"/>
    <n v="12579.27"/>
    <m/>
    <n v="10031.759999999991"/>
    <s v="CSS NOVIEMBRE"/>
    <x v="16"/>
  </r>
  <r>
    <n v="57451"/>
    <s v="JAVIER EDUARDO OLIVIER"/>
    <n v="200"/>
    <m/>
    <n v="9831.7599999999911"/>
    <s v="DONACION "/>
    <x v="17"/>
  </r>
  <r>
    <n v="57452"/>
    <s v="ANULADO"/>
    <n v="0"/>
    <m/>
    <n v="9831.7599999999911"/>
    <s v="ANULADO"/>
    <x v="0"/>
  </r>
  <r>
    <m/>
    <s v="DEPOSITO"/>
    <m/>
    <n v="65979"/>
    <n v="75810.759999999995"/>
    <s v="DEPOSITO"/>
    <x v="18"/>
  </r>
  <r>
    <n v="57453"/>
    <s v="AMBIORIX BATISTA"/>
    <n v="675.46"/>
    <m/>
    <n v="75135.299999999988"/>
    <s v="I DICIEMBRE"/>
    <x v="19"/>
  </r>
  <r>
    <n v="57454"/>
    <s v="AMERICA LORA"/>
    <n v="304.5"/>
    <m/>
    <n v="74830.799999999988"/>
    <s v="I DICIEMBRE"/>
    <x v="19"/>
  </r>
  <r>
    <n v="57455"/>
    <s v="AMINTA SANCHEZ"/>
    <n v="348"/>
    <m/>
    <n v="74482.799999999988"/>
    <s v="I DICIEMBRE"/>
    <x v="19"/>
  </r>
  <r>
    <n v="57456"/>
    <s v="ASTRID CHANG"/>
    <n v="495.47"/>
    <m/>
    <n v="73987.329999999987"/>
    <s v="I DICIEMBRE"/>
    <x v="19"/>
  </r>
  <r>
    <n v="57457"/>
    <s v="BARBARA ALGADONA"/>
    <n v="891.46"/>
    <m/>
    <n v="73095.869999999981"/>
    <s v="I DICIEMBRE"/>
    <x v="19"/>
  </r>
  <r>
    <n v="57458"/>
    <s v="DAVID GAINZA"/>
    <n v="567.48"/>
    <m/>
    <n v="72528.389999999985"/>
    <s v="I DICIEMBRE"/>
    <x v="19"/>
  </r>
  <r>
    <n v="57459"/>
    <s v="DAYANA VARGAS"/>
    <n v="387.47"/>
    <m/>
    <n v="72140.919999999984"/>
    <s v="I DICIEMBRE"/>
    <x v="19"/>
  </r>
  <r>
    <n v="57460"/>
    <s v="EIMY CABALLERO MOJICA"/>
    <n v="603.47"/>
    <m/>
    <n v="71537.449999999983"/>
    <s v="I DICIEMBRE"/>
    <x v="19"/>
  </r>
  <r>
    <n v="57461"/>
    <s v="ELIECER ORTIZ"/>
    <n v="304.5"/>
    <m/>
    <n v="71232.949999999983"/>
    <s v="I DICIEMBRE"/>
    <x v="19"/>
  </r>
  <r>
    <n v="57462"/>
    <s v="FREDDIS PRAVIA"/>
    <n v="423.47"/>
    <m/>
    <n v="70809.479999999981"/>
    <s v="I DICIEMBRE"/>
    <x v="19"/>
  </r>
  <r>
    <n v="57463"/>
    <s v="HILLARY STERRET"/>
    <n v="348"/>
    <m/>
    <n v="70461.479999999981"/>
    <s v="I DICIEMBRE"/>
    <x v="19"/>
  </r>
  <r>
    <n v="57464"/>
    <s v="ISRAEL QUINTANA"/>
    <n v="603.47"/>
    <m/>
    <n v="69858.00999999998"/>
    <s v="I DICIEMBRE"/>
    <x v="19"/>
  </r>
  <r>
    <n v="57465"/>
    <s v="IVAN ARGOTE"/>
    <n v="603.47"/>
    <m/>
    <n v="69254.539999999979"/>
    <s v="I DICIEMBRE"/>
    <x v="19"/>
  </r>
  <r>
    <n v="57466"/>
    <s v="JORGE ALMILLATEGUI"/>
    <n v="567.48"/>
    <m/>
    <n v="68687.059999999983"/>
    <s v="I DICIEMBRE"/>
    <x v="19"/>
  </r>
  <r>
    <n v="57467"/>
    <s v="JORGE SANTOS"/>
    <n v="304.5"/>
    <m/>
    <n v="68382.559999999983"/>
    <s v="I DICIEMBRE"/>
    <x v="19"/>
  </r>
  <r>
    <n v="57468"/>
    <s v="JUANCARLOS VERGARA"/>
    <n v="423.47"/>
    <m/>
    <n v="67959.089999999982"/>
    <s v="I DICIEMBRE"/>
    <x v="19"/>
  </r>
  <r>
    <n v="57469"/>
    <s v="JULIO GUZMAN"/>
    <n v="423.47"/>
    <m/>
    <n v="67535.619999999981"/>
    <s v="I DICIEMBRE"/>
    <x v="19"/>
  </r>
  <r>
    <n v="57470"/>
    <s v="JULIO MORALES"/>
    <n v="304.5"/>
    <m/>
    <n v="67231.119999999981"/>
    <s v="I DICIEMBRE"/>
    <x v="19"/>
  </r>
  <r>
    <n v="57471"/>
    <s v="KATHIANYS DIAZ"/>
    <n v="348"/>
    <m/>
    <n v="66883.119999999981"/>
    <s v="I DICIEMBRE"/>
    <x v="19"/>
  </r>
  <r>
    <n v="57472"/>
    <s v="LAUDINO PEREZ"/>
    <n v="387.47"/>
    <m/>
    <n v="66495.64999999998"/>
    <s v="I DICIEMBRE"/>
    <x v="19"/>
  </r>
  <r>
    <n v="57473"/>
    <s v="LAURA HARRIS"/>
    <n v="567.48"/>
    <m/>
    <n v="65928.169999999984"/>
    <s v="I DICIEMBRE"/>
    <x v="19"/>
  </r>
  <r>
    <n v="57474"/>
    <s v="LUIS RAMOS"/>
    <n v="348"/>
    <m/>
    <n v="65580.169999999984"/>
    <s v="I DICIEMBRE"/>
    <x v="19"/>
  </r>
  <r>
    <n v="57475"/>
    <s v="MARCOS ORTEGA"/>
    <n v="304.5"/>
    <m/>
    <n v="65275.669999999984"/>
    <s v="I DICIEMBRE"/>
    <x v="19"/>
  </r>
  <r>
    <n v="57476"/>
    <s v="ANULADO"/>
    <n v="0"/>
    <m/>
    <n v="65275.669999999984"/>
    <s v="ANULADO"/>
    <x v="0"/>
  </r>
  <r>
    <n v="57477"/>
    <s v="MARIANO PEREZ"/>
    <n v="531.47"/>
    <m/>
    <n v="64744.199999999983"/>
    <s v="I DICIEMBRE"/>
    <x v="19"/>
  </r>
  <r>
    <n v="57478"/>
    <s v="MARIO PRINGLE"/>
    <n v="348"/>
    <m/>
    <n v="64396.199999999983"/>
    <s v="I DICIEMBRE"/>
    <x v="19"/>
  </r>
  <r>
    <n v="57479"/>
    <s v="MIRNA MARTINEZ"/>
    <n v="326.25"/>
    <m/>
    <n v="64069.949999999983"/>
    <s v="I DICIEMBRE"/>
    <x v="19"/>
  </r>
  <r>
    <n v="57480"/>
    <s v="NELLY EDWARDS"/>
    <n v="387.47"/>
    <m/>
    <n v="63682.479999999981"/>
    <s v="I DICIEMBRE"/>
    <x v="19"/>
  </r>
  <r>
    <n v="57481"/>
    <s v="RENEE ALGANDONA"/>
    <n v="783.46"/>
    <m/>
    <n v="62899.019999999982"/>
    <s v="I DICIEMBRE"/>
    <x v="19"/>
  </r>
  <r>
    <n v="57482"/>
    <s v="RINA GALVEZ"/>
    <n v="387.47"/>
    <m/>
    <n v="62511.549999999981"/>
    <s v="I DICIEMBRE"/>
    <x v="19"/>
  </r>
  <r>
    <n v="57483"/>
    <s v="RICARDO GAITAN"/>
    <n v="963.46"/>
    <m/>
    <n v="61548.089999999982"/>
    <s v="I DICIEMBRE"/>
    <x v="19"/>
  </r>
  <r>
    <n v="57484"/>
    <s v="VALENTIN HIM"/>
    <n v="304.5"/>
    <m/>
    <n v="61243.589999999982"/>
    <s v="I DICIEMBRE"/>
    <x v="19"/>
  </r>
  <r>
    <n v="57485"/>
    <s v="YESSICA CASTILLO"/>
    <n v="423.47"/>
    <m/>
    <n v="60820.119999999981"/>
    <s v="I DICIEMBRE"/>
    <x v="19"/>
  </r>
  <r>
    <n v="57486"/>
    <s v="VALENTIN HIM"/>
    <n v="385.7"/>
    <m/>
    <n v="60434.419999999984"/>
    <s v="I DICIEMBRE"/>
    <x v="19"/>
  </r>
  <r>
    <n v="57487"/>
    <s v="VALENTIN HIM"/>
    <n v="61.32"/>
    <m/>
    <n v="60373.099999999984"/>
    <s v="XIII MES "/>
    <x v="3"/>
  </r>
  <r>
    <n v="57488"/>
    <s v="CENTRO INDUSTRIAL"/>
    <n v="1714.53"/>
    <m/>
    <n v="58658.569999999985"/>
    <s v="COMPRA  ROME PAVIMIENTO"/>
    <x v="1"/>
  </r>
  <r>
    <n v="57489"/>
    <s v="INMOBLIARIA DON ANTONIO"/>
    <n v="507.35"/>
    <m/>
    <n v="58151.219999999987"/>
    <s v="ROSCAS "/>
    <x v="17"/>
  </r>
  <r>
    <n v="57490"/>
    <s v="PATRICIA OLIVERO"/>
    <n v="900"/>
    <m/>
    <n v="57251.219999999987"/>
    <s v="SERV PROF"/>
    <x v="20"/>
  </r>
  <r>
    <n v="57491"/>
    <s v="YAIR MADRID"/>
    <n v="500"/>
    <m/>
    <n v="56751.219999999987"/>
    <s v="SERV PROF"/>
    <x v="20"/>
  </r>
  <r>
    <n v="57492"/>
    <s v="LEONARDO CHANG"/>
    <n v="750"/>
    <m/>
    <n v="56001.219999999987"/>
    <s v="SERV PROF"/>
    <x v="20"/>
  </r>
  <r>
    <n v="57493"/>
    <s v="RICARDO HERRERA"/>
    <n v="750"/>
    <m/>
    <n v="55251.219999999987"/>
    <s v="SERV PROF"/>
    <x v="20"/>
  </r>
  <r>
    <n v="57494"/>
    <s v="CAROL MARIN"/>
    <n v="175"/>
    <m/>
    <n v="55076.219999999987"/>
    <s v="VIOLINES MADRES"/>
    <x v="2"/>
  </r>
  <r>
    <n v="57495"/>
    <s v="JAIME ELLIS"/>
    <n v="300"/>
    <m/>
    <n v="54776.219999999987"/>
    <s v="ACTIVIDAD MADRES "/>
    <x v="2"/>
  </r>
  <r>
    <n v="57496"/>
    <s v="JEFFERSON RAMIREZ"/>
    <n v="75"/>
    <m/>
    <n v="54701.219999999987"/>
    <s v="REP DE VIDRIO"/>
    <x v="1"/>
  </r>
  <r>
    <n v="57497"/>
    <s v="ANULADO"/>
    <n v="0"/>
    <m/>
    <n v="54701.219999999987"/>
    <s v="ANULADO"/>
    <x v="0"/>
  </r>
  <r>
    <n v="57498"/>
    <s v="SEMFUL, S.A."/>
    <n v="42.75"/>
    <m/>
    <n v="54658.469999999987"/>
    <s v="DONACION DE SILLA"/>
    <x v="17"/>
  </r>
  <r>
    <n v="57499"/>
    <s v="LA CASA DEL EXTINTOR"/>
    <n v="471.96"/>
    <m/>
    <n v="54186.509999999987"/>
    <s v="MANTENIMIENTO AUTO"/>
    <x v="21"/>
  </r>
  <r>
    <n v="57500"/>
    <s v="DAVI SUE TANG"/>
    <n v="411.42"/>
    <m/>
    <n v="53775.089999999989"/>
    <s v="ORDE 0130 Y 0069"/>
    <x v="1"/>
  </r>
  <r>
    <n v="57501"/>
    <s v="CASA DE MATERIALES"/>
    <n v="263.93"/>
    <m/>
    <n v="53511.159999999989"/>
    <s v="MOBILIARIO PARA CLINICAS"/>
    <x v="22"/>
  </r>
  <r>
    <n v="57502"/>
    <s v="GRUPO 90, S.A."/>
    <n v="500"/>
    <m/>
    <n v="53011.159999999989"/>
    <s v="DONACION DEPORTE"/>
    <x v="17"/>
  </r>
  <r>
    <n v="57503"/>
    <s v="IMPORTADORA RICAMAR"/>
    <n v="600"/>
    <m/>
    <n v="52411.159999999989"/>
    <s v="DONACION"/>
    <x v="17"/>
  </r>
  <r>
    <n v="57504"/>
    <s v="ANULADO"/>
    <n v="0"/>
    <m/>
    <n v="52411.159999999989"/>
    <s v="ANULADO"/>
    <x v="0"/>
  </r>
  <r>
    <n v="57505"/>
    <s v="ERNESTO LERONARDO FIELDS"/>
    <n v="40"/>
    <m/>
    <n v="52371.159999999989"/>
    <s v="DONACION"/>
    <x v="17"/>
  </r>
  <r>
    <n v="57506"/>
    <s v="CLUB DE LEONES"/>
    <n v="300"/>
    <m/>
    <n v="52071.159999999989"/>
    <s v="DONACION"/>
    <x v="17"/>
  </r>
  <r>
    <n v="57507"/>
    <s v="ANULADO"/>
    <n v="0"/>
    <m/>
    <n v="52071.159999999989"/>
    <s v="ANULADO"/>
    <x v="0"/>
  </r>
  <r>
    <n v="57508"/>
    <s v="ANULADO"/>
    <n v="0"/>
    <m/>
    <n v="52071.159999999989"/>
    <s v="ANULADO"/>
    <x v="0"/>
  </r>
  <r>
    <n v="57509"/>
    <s v="PARROQUIA LA ASUNCION"/>
    <n v="300"/>
    <m/>
    <n v="51771.159999999989"/>
    <s v="DONACION"/>
    <x v="17"/>
  </r>
  <r>
    <n v="57510"/>
    <s v="DEPOSITO "/>
    <m/>
    <n v="10000"/>
    <n v="61771.159999999989"/>
    <s v="FONDO DE EMERGENCIA"/>
    <x v="18"/>
  </r>
  <r>
    <n v="57511"/>
    <s v="IMPORTADORA RICAMAR"/>
    <n v="80"/>
    <m/>
    <n v="61691.159999999989"/>
    <s v="CERTIFICADOS DE LAS MADRES"/>
    <x v="17"/>
  </r>
  <r>
    <n v="57512"/>
    <s v="CEFERINO DE LEON MENDOZA"/>
    <n v="376.9"/>
    <m/>
    <n v="61314.259999999987"/>
    <s v="REPARACION DE AUTO"/>
    <x v="21"/>
  </r>
  <r>
    <n v="57513"/>
    <s v="GRUPO DCFCC S.A."/>
    <n v="641.5"/>
    <m/>
    <n v="60672.759999999987"/>
    <s v="ORDEN 0117 Y 0156"/>
    <x v="1"/>
  </r>
  <r>
    <n v="57514"/>
    <s v="AURELIA NIETO DE VALDES"/>
    <n v="275"/>
    <m/>
    <n v="60397.759999999987"/>
    <s v="ORDEN 195 Y 196"/>
    <x v="1"/>
  </r>
  <r>
    <n v="57515"/>
    <s v="PROVEEDORA LATINOAMERICANA"/>
    <n v="187.51"/>
    <m/>
    <n v="60210.249999999985"/>
    <s v="ORDEN 145 DOSIFICADORES"/>
    <x v="22"/>
  </r>
  <r>
    <n v="57516"/>
    <s v="UFINET PANAMA"/>
    <n v="434.72"/>
    <m/>
    <n v="59775.529999999984"/>
    <s v="NOV Y DICIEMBRE "/>
    <x v="11"/>
  </r>
  <r>
    <n v="57517"/>
    <s v="NIEROSA, S.A."/>
    <n v="260.08999999999997"/>
    <m/>
    <n v="59515.439999999988"/>
    <s v="ORDEN 122 FERRETERIA"/>
    <x v="22"/>
  </r>
  <r>
    <n v="57518"/>
    <s v="MULTITEK INTERNACIONAL"/>
    <n v="898.67"/>
    <m/>
    <n v="58616.76999999999"/>
    <s v="ORDEN 127 Y 134 EQUIPO ELEC"/>
    <x v="1"/>
  </r>
  <r>
    <n v="57519"/>
    <s v="ANULADO"/>
    <n v="0"/>
    <m/>
    <n v="58616.76999999999"/>
    <s v="ANULADO"/>
    <x v="0"/>
  </r>
  <r>
    <n v="57520"/>
    <s v="CORPORACION LAS ANTILLAS"/>
    <n v="227.5"/>
    <m/>
    <n v="58389.26999999999"/>
    <s v="ORDEN 142 DETERGENTE"/>
    <x v="1"/>
  </r>
  <r>
    <n v="57521"/>
    <s v="BMDENT PANAMA"/>
    <n v="287.73"/>
    <m/>
    <n v="58101.539999999986"/>
    <s v="ORDEN 129 CLINICAS"/>
    <x v="22"/>
  </r>
  <r>
    <n v="57522"/>
    <s v="MASTER DIRECT PANAMA"/>
    <n v="277.25"/>
    <m/>
    <n v="57824.289999999986"/>
    <s v="ORDEN 150 CESTOS BASURA"/>
    <x v="22"/>
  </r>
  <r>
    <n v="57523"/>
    <s v="ABDIEL GONZALEZ Y CIA"/>
    <n v="58.93"/>
    <m/>
    <n v="57765.359999999986"/>
    <s v="ORDEN 144 ESCOBILLONES"/>
    <x v="1"/>
  </r>
  <r>
    <n v="57524"/>
    <s v="INDUSTRIA PANAMEÑA DE PLASTICOS"/>
    <n v="340.03"/>
    <m/>
    <n v="57425.329999999987"/>
    <s v="ORDEN 128 BOLSAS PLASTICAS"/>
    <x v="1"/>
  </r>
  <r>
    <n v="57525"/>
    <s v="FA 88 INC"/>
    <n v="156.61000000000001"/>
    <m/>
    <n v="57268.719999999987"/>
    <s v="ORDEN 143 CINTAS REFLECTIVAS"/>
    <x v="1"/>
  </r>
  <r>
    <n v="57526"/>
    <s v="SOLUCIONES AGRO INDUSTRIALES"/>
    <n v="65.180000000000007"/>
    <m/>
    <n v="57203.539999999986"/>
    <s v="ORDEN 138 ABANICOS"/>
    <x v="1"/>
  </r>
  <r>
    <n v="57527"/>
    <s v="IMPORTADORA TRANSMUNDI SA"/>
    <n v="132.94"/>
    <m/>
    <n v="57070.599999999984"/>
    <s v="ORDEN 140 PAPEL HIGIENICO"/>
    <x v="1"/>
  </r>
  <r>
    <n v="57528"/>
    <s v="PANAWEB S,A."/>
    <n v="255.51"/>
    <m/>
    <n v="56815.089999999982"/>
    <s v="ORDEN 97 ASFALTO"/>
    <x v="1"/>
  </r>
  <r>
    <n v="57529"/>
    <s v="RICHARD MACHORE"/>
    <n v="1850"/>
    <m/>
    <n v="54965.089999999982"/>
    <s v="ORDEN 198 REP AUTO"/>
    <x v="1"/>
  </r>
  <r>
    <n v="57530"/>
    <s v="CABLE &amp; WIRELESS"/>
    <n v="287.33999999999997"/>
    <m/>
    <n v="54677.749999999985"/>
    <s v="TELEFONO SEPT OCT NOV"/>
    <x v="13"/>
  </r>
  <r>
    <n v="57531"/>
    <s v="PETROLEOS DELTA, S.A."/>
    <n v="1720.26"/>
    <m/>
    <n v="52957.489999999983"/>
    <s v="COMBUSTIBLE OCT NOV"/>
    <x v="10"/>
  </r>
  <r>
    <n v="57532"/>
    <s v="FERNANDO SANCHEZ"/>
    <n v="1198.4000000000001"/>
    <m/>
    <n v="51759.089999999982"/>
    <s v="ORDEN 201 MANT SILLAS ODONT"/>
    <x v="22"/>
  </r>
  <r>
    <n v="57533"/>
    <s v="FPV GLASS"/>
    <n v="297.99"/>
    <m/>
    <n v="51461.099999999984"/>
    <s v="ORDEN 199 VENTAS CLINICAS"/>
    <x v="22"/>
  </r>
  <r>
    <n v="57534"/>
    <s v="INNOVATION LABS S.A."/>
    <n v="1883.7"/>
    <m/>
    <n v="49577.399999999987"/>
    <s v="ORDEN 204 ZENTRUM"/>
    <x v="23"/>
  </r>
  <r>
    <n v="57535"/>
    <s v="EMPRESAS MELO, S.A."/>
    <n v="240"/>
    <m/>
    <n v="49337.399999999987"/>
    <s v="ORDEN 200 PROD FUMIGACION"/>
    <x v="1"/>
  </r>
  <r>
    <n v="57536"/>
    <s v="JAMES RUIZ"/>
    <n v="705"/>
    <m/>
    <n v="48632.399999999987"/>
    <s v="ORDEN 203 AIRES ACOND"/>
    <x v="22"/>
  </r>
  <r>
    <n v="57537"/>
    <s v="DISTRIBUIDOR GRIMAR GP"/>
    <n v="1425.38"/>
    <m/>
    <n v="47207.01999999999"/>
    <s v="ORDEN 104 Y 121 OFICINA LIMPIIEZA"/>
    <x v="1"/>
  </r>
  <r>
    <n v="57538"/>
    <s v="INMOBLIARIA DON ANTONIO"/>
    <n v="2000"/>
    <m/>
    <n v="45207.01999999999"/>
    <s v="ORDEN 206 CERTFICADOS"/>
    <x v="2"/>
  </r>
  <r>
    <n v="57539"/>
    <s v="PATRONATO DEL HOSPITAL SANTO THOMAS"/>
    <n v="42.5"/>
    <m/>
    <n v="45164.51999999999"/>
    <s v="DONACION "/>
    <x v="17"/>
  </r>
  <r>
    <n v="57540"/>
    <s v="LEOPOLDO APONTE"/>
    <n v="596.66999999999996"/>
    <m/>
    <n v="44567.849999999991"/>
    <s v="CAJA MENUDA"/>
    <x v="24"/>
  </r>
  <r>
    <n v="57541"/>
    <s v="RAQUEL ARRUE"/>
    <n v="30"/>
    <m/>
    <n v="44537.849999999991"/>
    <s v="ORDEN 207 ACT MADRES "/>
    <x v="2"/>
  </r>
  <r>
    <n v="57542"/>
    <s v="IMPORTADORA RICAMAR, S.A."/>
    <n v="1000"/>
    <m/>
    <n v="43537.849999999991"/>
    <s v="ORDEN 208 CERTIFICADOS "/>
    <x v="17"/>
  </r>
  <r>
    <n v="57543"/>
    <s v="ANULADO"/>
    <n v="0"/>
    <m/>
    <n v="43537.849999999991"/>
    <s v="ANULADO"/>
    <x v="0"/>
  </r>
  <r>
    <n v="57544"/>
    <s v="WILLIAM MORENO"/>
    <n v="657.23"/>
    <m/>
    <n v="42880.619999999988"/>
    <s v="ORDE 210 MALLAS PARA VENTANAS"/>
    <x v="22"/>
  </r>
  <r>
    <n v="57545"/>
    <s v="RAYO PARQUE S.A."/>
    <n v="115.3"/>
    <m/>
    <n v="42765.319999999985"/>
    <s v="ORDEN 0146 LLANTAS HYUNDAI"/>
    <x v="1"/>
  </r>
  <r>
    <n v="57546"/>
    <s v="ANULADO"/>
    <n v="0"/>
    <m/>
    <n v="42765.319999999985"/>
    <s v="ANULADO"/>
    <x v="0"/>
  </r>
  <r>
    <n v="57547"/>
    <s v="ANULADO"/>
    <n v="0"/>
    <m/>
    <n v="42765.319999999985"/>
    <s v="ANULADO"/>
    <x v="0"/>
  </r>
  <r>
    <n v="57548"/>
    <s v="DEPORTES JIMMY, S.A."/>
    <n v="1934.58"/>
    <m/>
    <n v="40830.739999999983"/>
    <s v="ORDEN 0498 VERANO FELIZ 2024"/>
    <x v="1"/>
  </r>
  <r>
    <n v="57549"/>
    <s v="VICTOR SANTAMARIA"/>
    <n v="160"/>
    <m/>
    <n v="40670.739999999983"/>
    <s v="LIMPIEZA"/>
    <x v="7"/>
  </r>
  <r>
    <n v="57550"/>
    <s v="ANULADO"/>
    <n v="0"/>
    <m/>
    <n v="40670.739999999983"/>
    <s v="ANULADO"/>
    <x v="0"/>
  </r>
  <r>
    <n v="57551"/>
    <s v="BLANCA ROSA RINCON"/>
    <n v="100"/>
    <m/>
    <n v="40570.739999999983"/>
    <s v="SERVICIOS DE POSTRES"/>
    <x v="2"/>
  </r>
  <r>
    <n v="57552"/>
    <s v="JOEL PAZ"/>
    <n v="160"/>
    <m/>
    <n v="40410.739999999983"/>
    <s v="PERIFONEO DE ACTIVIDADES"/>
    <x v="2"/>
  </r>
  <r>
    <n v="57553"/>
    <s v="TELECOMUNICACIONES DIGITALES"/>
    <n v="822.33"/>
    <m/>
    <n v="39588.409999999982"/>
    <s v="INTERNET ADMON ABADIA"/>
    <x v="11"/>
  </r>
  <r>
    <n v="57554"/>
    <s v="ANULADO"/>
    <n v="0"/>
    <m/>
    <n v="39588.409999999982"/>
    <s v="ANULADO"/>
    <x v="0"/>
  </r>
  <r>
    <n v="57555"/>
    <s v="LEOPOLDO APONTE"/>
    <n v="1370.74"/>
    <m/>
    <n v="38217.669999999984"/>
    <s v="SALARIO JULIO"/>
    <x v="19"/>
  </r>
  <r>
    <n v="57556"/>
    <s v="LEOPOLDO APONTE"/>
    <n v="1422.94"/>
    <m/>
    <n v="36794.729999999981"/>
    <s v="SALARIO AGOSTO"/>
    <x v="19"/>
  </r>
  <r>
    <n v="57557"/>
    <s v="LEOPOLDO APONTE"/>
    <n v="186.17"/>
    <m/>
    <n v="36608.559999999983"/>
    <s v="XIII MES JULIO"/>
    <x v="3"/>
  </r>
  <r>
    <n v="57558"/>
    <s v="LEOPOLDO APONTE"/>
    <n v="1422.94"/>
    <m/>
    <n v="35185.619999999981"/>
    <s v="SALARIO SEPTIEMBRE"/>
    <x v="19"/>
  </r>
  <r>
    <n v="57559"/>
    <s v="LEOPOLDO APONTE"/>
    <n v="1422.94"/>
    <m/>
    <n v="33762.679999999978"/>
    <s v="SALARIO OCTUBRE"/>
    <x v="19"/>
  </r>
  <r>
    <n v="57560"/>
    <s v="LEOPOLDO APONTE"/>
    <n v="1422.94"/>
    <m/>
    <n v="32339.73999999998"/>
    <s v="SALARIO NOVIEMBRE"/>
    <x v="19"/>
  </r>
  <r>
    <n v="57561"/>
    <s v="LEOPOLDO APONTE"/>
    <n v="711.47"/>
    <m/>
    <n v="31628.269999999979"/>
    <s v="SALARIO I DICIEMBRE"/>
    <x v="19"/>
  </r>
  <r>
    <n v="57562"/>
    <s v="LEOPOLDO APONTE"/>
    <n v="508.81"/>
    <m/>
    <n v="31119.459999999977"/>
    <s v="XIII MES DICIEMBRE"/>
    <x v="3"/>
  </r>
  <r>
    <n v="57563"/>
    <s v="AMBIORIX BATISTA"/>
    <n v="675.46"/>
    <m/>
    <n v="30443.999999999978"/>
    <s v="SALARIO II DICIEMBRE"/>
    <x v="19"/>
  </r>
  <r>
    <n v="57564"/>
    <s v="AMERICA LORA"/>
    <n v="304.5"/>
    <m/>
    <n v="30139.499999999978"/>
    <s v="SALARIO II DICIEMBRE"/>
    <x v="19"/>
  </r>
  <r>
    <n v="57565"/>
    <s v="AMINTA ALVARADO"/>
    <n v="348"/>
    <m/>
    <n v="29791.499999999978"/>
    <s v="SALARIO II DICIEMBRE"/>
    <x v="19"/>
  </r>
  <r>
    <n v="57566"/>
    <s v="ASTRID CHANG"/>
    <n v="495.47"/>
    <m/>
    <n v="29296.029999999977"/>
    <s v="SALARIO II DICIEMBRE"/>
    <x v="19"/>
  </r>
  <r>
    <n v="57567"/>
    <s v="BARBARA ALGADONA"/>
    <n v="891.46"/>
    <m/>
    <n v="28404.569999999978"/>
    <s v="SALARIO II DICIEMBRE"/>
    <x v="19"/>
  </r>
  <r>
    <n v="57568"/>
    <s v="DAVID GAINZA"/>
    <n v="567.48"/>
    <m/>
    <n v="27837.089999999978"/>
    <s v="SALARIO II DICIEMBRE"/>
    <x v="19"/>
  </r>
  <r>
    <n v="57569"/>
    <s v="DAYANA VARGAS"/>
    <n v="387.47"/>
    <m/>
    <n v="27449.619999999977"/>
    <s v="SALARIO II DICIEMBRE"/>
    <x v="19"/>
  </r>
  <r>
    <n v="57570"/>
    <s v="EIMY CABALLERO MOJICA"/>
    <n v="603.47"/>
    <m/>
    <n v="26846.149999999976"/>
    <s v="SALARIO II DICIEMBRE"/>
    <x v="19"/>
  </r>
  <r>
    <n v="57571"/>
    <s v="ELIECER ORTIZ"/>
    <n v="304.5"/>
    <m/>
    <n v="26541.649999999976"/>
    <s v="SALARIO II DICIEMBRE"/>
    <x v="19"/>
  </r>
  <r>
    <n v="57572"/>
    <s v="FREDDIS PRAVIA"/>
    <n v="423.47"/>
    <m/>
    <n v="26118.179999999975"/>
    <s v="SALARIO II DICIEMBRE"/>
    <x v="19"/>
  </r>
  <r>
    <n v="57573"/>
    <s v="HILLARY STERRET"/>
    <n v="348"/>
    <m/>
    <n v="25770.179999999975"/>
    <s v="SALARIO II DICIEMBRE"/>
    <x v="19"/>
  </r>
  <r>
    <n v="57574"/>
    <s v="ISRAEL QUINTANA"/>
    <n v="603.47"/>
    <m/>
    <n v="25166.709999999974"/>
    <s v="SALARIO II DICIEMBRE"/>
    <x v="19"/>
  </r>
  <r>
    <n v="57575"/>
    <s v="IVAN ARGOTE"/>
    <n v="603.47"/>
    <m/>
    <n v="24563.239999999972"/>
    <s v="SALARIO II DICIEMBRE"/>
    <x v="19"/>
  </r>
  <r>
    <n v="57576"/>
    <s v="ANULADO"/>
    <n v="0"/>
    <m/>
    <n v="24563.239999999972"/>
    <s v="SALARIO II DICIEMBRE"/>
    <x v="19"/>
  </r>
  <r>
    <n v="57577"/>
    <s v="JORGE ALMILLATEGUI"/>
    <n v="567.48"/>
    <m/>
    <n v="23995.759999999973"/>
    <s v="SALARIO II DICIEMBRE"/>
    <x v="19"/>
  </r>
  <r>
    <n v="57578"/>
    <s v="JORGE SANTOS"/>
    <n v="304.5"/>
    <m/>
    <n v="23691.259999999973"/>
    <s v="SALARIO II DICIEMBRE"/>
    <x v="19"/>
  </r>
  <r>
    <n v="57579"/>
    <s v="JUANCARLOS VERGARA"/>
    <n v="423.47"/>
    <m/>
    <n v="23267.789999999972"/>
    <s v="SALARIO II DICIEMBRE"/>
    <x v="19"/>
  </r>
  <r>
    <n v="57580"/>
    <s v="JULIO GUZMAN"/>
    <n v="423.47"/>
    <m/>
    <n v="22844.319999999971"/>
    <s v="SALARIO II DICIEMBRE"/>
    <x v="19"/>
  </r>
  <r>
    <n v="57581"/>
    <s v="JULIO MORALES"/>
    <n v="304.5"/>
    <m/>
    <n v="22539.819999999971"/>
    <s v="SALARIO II DICIEMBRE"/>
    <x v="19"/>
  </r>
  <r>
    <n v="57582"/>
    <s v="KATHIANYS DIAZ"/>
    <n v="348"/>
    <m/>
    <n v="22191.819999999971"/>
    <s v="SALARIO II DICIEMBRE"/>
    <x v="19"/>
  </r>
  <r>
    <n v="57583"/>
    <s v="LAUDINO PEREZ"/>
    <n v="387.47"/>
    <m/>
    <n v="21804.349999999969"/>
    <s v="SALARIO II DICIEMBRE"/>
    <x v="19"/>
  </r>
  <r>
    <n v="57584"/>
    <s v="LAURA HARRIS"/>
    <n v="567.48"/>
    <m/>
    <n v="21236.86999999997"/>
    <s v="SALARIO II DICIEMBRE"/>
    <x v="19"/>
  </r>
  <r>
    <n v="57585"/>
    <s v="LEOPOLDO APONTE"/>
    <n v="711.47"/>
    <m/>
    <n v="20525.399999999969"/>
    <s v="SALARIO II DICIEMBRE"/>
    <x v="19"/>
  </r>
  <r>
    <n v="57586"/>
    <s v="LUIS RAMOS"/>
    <n v="348"/>
    <m/>
    <n v="20177.399999999969"/>
    <s v="SALARIO II DICIEMBRE"/>
    <x v="19"/>
  </r>
  <r>
    <n v="57587"/>
    <s v="MARCOS ORTEGA"/>
    <n v="304.5"/>
    <m/>
    <n v="19872.899999999969"/>
    <s v="SALARIO II DICIEMBRE"/>
    <x v="19"/>
  </r>
  <r>
    <n v="57588"/>
    <s v="MARIANO PEREZ"/>
    <n v="531.47"/>
    <m/>
    <n v="19341.429999999968"/>
    <s v="SALARIO II DICIEMBRE"/>
    <x v="19"/>
  </r>
  <r>
    <n v="57589"/>
    <s v="MARIO PRINGLE"/>
    <n v="348"/>
    <m/>
    <n v="18993.429999999968"/>
    <s v="SALARIO II DICIEMBRE"/>
    <x v="19"/>
  </r>
  <r>
    <n v="57590"/>
    <s v="MIRNA MARTINEZ"/>
    <n v="326.25"/>
    <m/>
    <n v="18667.179999999968"/>
    <s v="SALARIO II DICIEMBRE"/>
    <x v="19"/>
  </r>
  <r>
    <n v="57591"/>
    <s v="NELLY EDWARDS"/>
    <n v="387.47"/>
    <m/>
    <n v="18279.709999999966"/>
    <s v="SALARIO II DICIEMBRE"/>
    <x v="19"/>
  </r>
  <r>
    <n v="57592"/>
    <s v="RENEE ALGANDONA"/>
    <n v="783.46"/>
    <m/>
    <n v="17496.249999999967"/>
    <s v="SALARIO II DICIEMBRE"/>
    <x v="19"/>
  </r>
  <r>
    <n v="57593"/>
    <s v="RINA GALVEZ"/>
    <n v="387.47"/>
    <m/>
    <n v="17108.779999999966"/>
    <s v="SALARIO II DICIEMBRE"/>
    <x v="19"/>
  </r>
  <r>
    <n v="57594"/>
    <s v="VALENTIN HIM"/>
    <n v="304.5"/>
    <m/>
    <n v="16804.279999999966"/>
    <s v="SALARIO II DICIEMBRE"/>
    <x v="19"/>
  </r>
  <r>
    <n v="57595"/>
    <s v="YESSICA CASTILLO"/>
    <n v="423.47"/>
    <m/>
    <n v="16380.809999999967"/>
    <s v="SALARIO II DICIEMBRE"/>
    <x v="19"/>
  </r>
  <r>
    <n v="57596"/>
    <s v="PATRICIA OLIVERO"/>
    <n v="900"/>
    <m/>
    <n v="15480.809999999967"/>
    <s v="SERV PROF II DICIEMBRE"/>
    <x v="19"/>
  </r>
  <r>
    <n v="57597"/>
    <s v="LEONARDO CHANG"/>
    <n v="750"/>
    <m/>
    <n v="14730.809999999967"/>
    <s v="SERV PROF II DICIEMBRE"/>
    <x v="19"/>
  </r>
  <r>
    <m/>
    <s v="RE-DEPOSITO"/>
    <m/>
    <n v="240"/>
    <n v="14970.809999999967"/>
    <s v="DEPOSITA CHEQUE"/>
    <x v="18"/>
  </r>
  <r>
    <m/>
    <s v="RE-DEPOSITO"/>
    <m/>
    <n v="30"/>
    <n v="15000.809999999967"/>
    <s v="DEPOSITA CHEQUE"/>
    <x v="18"/>
  </r>
  <r>
    <m/>
    <s v="venta de reclicaje plastico"/>
    <m/>
    <n v="5.25"/>
    <n v="15006.059999999967"/>
    <s v="deposito de reciclaje"/>
    <x v="18"/>
  </r>
  <r>
    <n v="57598"/>
    <s v="PROFUTURO/SIACAP"/>
    <n v="205.62"/>
    <m/>
    <n v="14800.439999999966"/>
    <s v="AHORRO LEO JULIO A NOV"/>
    <x v="25"/>
  </r>
  <r>
    <n v="57599"/>
    <s v="TESORO NACIONAL CUT"/>
    <n v="638.12"/>
    <m/>
    <n v="14162.319999999965"/>
    <s v="CANCELA AGUA"/>
    <x v="26"/>
  </r>
  <r>
    <n v="57600"/>
    <s v="EMPRESAS MELO (020)"/>
    <n v="240"/>
    <m/>
    <n v="13922.319999999965"/>
    <s v="ORDEN 200 PROD FUMIGACION"/>
    <x v="27"/>
  </r>
  <r>
    <n v="57601"/>
    <s v="ANULADO"/>
    <n v="0"/>
    <m/>
    <n v="13922.319999999965"/>
    <s v="ANULADO"/>
    <x v="0"/>
  </r>
  <r>
    <n v="57602"/>
    <s v="DOIT CENTER"/>
    <n v="74.92"/>
    <m/>
    <n v="13847.399999999965"/>
    <s v="INSUMOS CPL"/>
    <x v="1"/>
  </r>
  <r>
    <n v="57603"/>
    <s v="ANULADO"/>
    <n v="0"/>
    <m/>
    <n v="13847.399999999965"/>
    <s v="ANULADO"/>
    <x v="0"/>
  </r>
  <r>
    <n v="57604"/>
    <s v="ENSA"/>
    <n v="330.74"/>
    <m/>
    <n v="13516.659999999965"/>
    <s v="LUZ CPL"/>
    <x v="12"/>
  </r>
  <r>
    <m/>
    <s v="cargos bancarios"/>
    <n v="70"/>
    <m/>
    <n v="13446.659999999965"/>
    <s v="cargos del mes diciembre"/>
    <x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4FD60DC-1220-41ED-8CF4-A15C9755BBD4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H5:J35" firstHeaderRow="0" firstDataRow="1" firstDataCol="1"/>
  <pivotFields count="7">
    <pivotField showAll="0"/>
    <pivotField showAll="0"/>
    <pivotField dataField="1" showAll="0"/>
    <pivotField dataField="1" showAll="0"/>
    <pivotField showAll="0"/>
    <pivotField showAll="0"/>
    <pivotField axis="axisRow" showAll="0">
      <items count="33">
        <item m="1" x="29"/>
        <item x="2"/>
        <item x="26"/>
        <item x="0"/>
        <item x="14"/>
        <item x="21"/>
        <item x="28"/>
        <item x="24"/>
        <item x="22"/>
        <item x="10"/>
        <item x="1"/>
        <item x="16"/>
        <item x="5"/>
        <item x="18"/>
        <item x="17"/>
        <item x="12"/>
        <item x="6"/>
        <item x="27"/>
        <item x="11"/>
        <item x="7"/>
        <item m="1" x="30"/>
        <item x="15"/>
        <item x="9"/>
        <item x="4"/>
        <item x="23"/>
        <item x="19"/>
        <item x="20"/>
        <item x="25"/>
        <item x="13"/>
        <item x="8"/>
        <item x="3"/>
        <item m="1" x="31"/>
        <item t="default"/>
      </items>
    </pivotField>
  </pivotFields>
  <rowFields count="1">
    <field x="6"/>
  </rowFields>
  <rowItems count="3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debito" fld="2" baseField="0" baseItem="0"/>
    <dataField name="Suma de credito" fld="3" baseField="0" baseItem="0"/>
  </dataFields>
  <formats count="3">
    <format dxfId="2">
      <pivotArea collapsedLevelsAreSubtotals="1" fieldPosition="0">
        <references count="2">
          <reference field="4294967294" count="1" selected="0">
            <x v="0"/>
          </reference>
          <reference field="6" count="1">
            <x v="23"/>
          </reference>
        </references>
      </pivotArea>
    </format>
    <format dxfId="1">
      <pivotArea collapsedLevelsAreSubtotals="1" fieldPosition="0">
        <references count="2">
          <reference field="4294967294" count="1" selected="0">
            <x v="0"/>
          </reference>
          <reference field="6" count="1">
            <x v="27"/>
          </reference>
        </references>
      </pivotArea>
    </format>
    <format dxfId="0">
      <pivotArea collapsedLevelsAreSubtotals="1" fieldPosition="0">
        <references count="2">
          <reference field="4294967294" count="1" selected="0">
            <x v="0"/>
          </reference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5DABE-51C0-4BFA-8166-A20355BE9191}">
  <dimension ref="A2:J249"/>
  <sheetViews>
    <sheetView topLeftCell="A246" workbookViewId="0">
      <selection activeCell="D258" sqref="D258"/>
    </sheetView>
  </sheetViews>
  <sheetFormatPr baseColWidth="10" defaultRowHeight="14.4" x14ac:dyDescent="0.3"/>
  <cols>
    <col min="1" max="1" width="12.88671875" customWidth="1"/>
    <col min="2" max="2" width="38" customWidth="1"/>
    <col min="6" max="6" width="21.77734375" customWidth="1"/>
    <col min="8" max="8" width="17.109375" bestFit="1" customWidth="1"/>
    <col min="9" max="9" width="14.44140625" bestFit="1" customWidth="1"/>
    <col min="10" max="10" width="14.88671875" bestFit="1" customWidth="1"/>
  </cols>
  <sheetData>
    <row r="2" spans="1:10" x14ac:dyDescent="0.3">
      <c r="A2" s="1" t="s">
        <v>0</v>
      </c>
      <c r="C2" s="2"/>
    </row>
    <row r="3" spans="1:10" x14ac:dyDescent="0.3">
      <c r="A3" s="1"/>
      <c r="B3" s="1"/>
      <c r="C3" s="3"/>
      <c r="D3" s="1"/>
      <c r="E3" s="4">
        <v>54910.76</v>
      </c>
    </row>
    <row r="4" spans="1:10" x14ac:dyDescent="0.3">
      <c r="A4" s="1" t="s">
        <v>1</v>
      </c>
      <c r="B4" s="5" t="s">
        <v>2</v>
      </c>
      <c r="C4" s="5" t="s">
        <v>3</v>
      </c>
      <c r="D4" s="6" t="s">
        <v>4</v>
      </c>
      <c r="E4" s="6" t="s">
        <v>5</v>
      </c>
      <c r="F4" s="6" t="s">
        <v>6</v>
      </c>
      <c r="G4" s="6" t="s">
        <v>7</v>
      </c>
    </row>
    <row r="5" spans="1:10" x14ac:dyDescent="0.3">
      <c r="A5">
        <v>57365</v>
      </c>
      <c r="B5" t="s">
        <v>17</v>
      </c>
      <c r="C5" s="2">
        <v>0</v>
      </c>
      <c r="E5" s="2">
        <f>+E3-C5+D5</f>
        <v>54910.76</v>
      </c>
      <c r="F5" t="s">
        <v>17</v>
      </c>
      <c r="G5" t="s">
        <v>17</v>
      </c>
      <c r="H5" s="8" t="s">
        <v>12</v>
      </c>
      <c r="I5" s="8" t="s">
        <v>13</v>
      </c>
      <c r="J5" t="s">
        <v>14</v>
      </c>
    </row>
    <row r="6" spans="1:10" x14ac:dyDescent="0.3">
      <c r="A6">
        <v>57366</v>
      </c>
      <c r="B6" t="s">
        <v>67</v>
      </c>
      <c r="C6" s="2">
        <v>1759.5</v>
      </c>
      <c r="E6" s="2">
        <f t="shared" ref="E6:E69" si="0">+E5-C6+D6</f>
        <v>53151.26</v>
      </c>
      <c r="F6" t="s">
        <v>68</v>
      </c>
      <c r="G6" t="s">
        <v>8</v>
      </c>
      <c r="H6" s="7" t="s">
        <v>69</v>
      </c>
      <c r="I6">
        <v>7034.35</v>
      </c>
    </row>
    <row r="7" spans="1:10" x14ac:dyDescent="0.3">
      <c r="A7">
        <v>57367</v>
      </c>
      <c r="B7" t="s">
        <v>70</v>
      </c>
      <c r="C7" s="2">
        <v>1428.09</v>
      </c>
      <c r="E7" s="2">
        <f t="shared" si="0"/>
        <v>51723.170000000006</v>
      </c>
      <c r="F7" t="s">
        <v>71</v>
      </c>
      <c r="G7" t="s">
        <v>8</v>
      </c>
      <c r="H7" s="7" t="s">
        <v>15</v>
      </c>
      <c r="I7">
        <v>638.12</v>
      </c>
    </row>
    <row r="8" spans="1:10" x14ac:dyDescent="0.3">
      <c r="A8">
        <v>57368</v>
      </c>
      <c r="B8" t="s">
        <v>72</v>
      </c>
      <c r="C8" s="2">
        <v>624.25</v>
      </c>
      <c r="E8" s="2">
        <f t="shared" si="0"/>
        <v>51098.920000000006</v>
      </c>
      <c r="F8" t="s">
        <v>73</v>
      </c>
      <c r="G8" t="s">
        <v>69</v>
      </c>
      <c r="H8" s="7" t="s">
        <v>17</v>
      </c>
      <c r="I8">
        <v>0</v>
      </c>
    </row>
    <row r="9" spans="1:10" x14ac:dyDescent="0.3">
      <c r="A9">
        <v>57369</v>
      </c>
      <c r="B9" t="s">
        <v>74</v>
      </c>
      <c r="C9" s="2">
        <v>234.6</v>
      </c>
      <c r="E9" s="2">
        <f t="shared" si="0"/>
        <v>50864.320000000007</v>
      </c>
      <c r="F9" t="s">
        <v>75</v>
      </c>
      <c r="G9" t="s">
        <v>8</v>
      </c>
      <c r="H9" s="7" t="s">
        <v>76</v>
      </c>
      <c r="I9">
        <v>791.35</v>
      </c>
    </row>
    <row r="10" spans="1:10" x14ac:dyDescent="0.3">
      <c r="A10">
        <v>57370</v>
      </c>
      <c r="B10" t="s">
        <v>77</v>
      </c>
      <c r="C10" s="2">
        <v>19.95</v>
      </c>
      <c r="E10" s="2">
        <f t="shared" si="0"/>
        <v>50844.37000000001</v>
      </c>
      <c r="F10" t="s">
        <v>78</v>
      </c>
      <c r="G10" t="s">
        <v>69</v>
      </c>
      <c r="H10" s="7" t="s">
        <v>79</v>
      </c>
      <c r="I10">
        <v>848.8599999999999</v>
      </c>
    </row>
    <row r="11" spans="1:10" x14ac:dyDescent="0.3">
      <c r="A11">
        <v>57371</v>
      </c>
      <c r="B11" t="s">
        <v>80</v>
      </c>
      <c r="C11" s="2">
        <v>71.69</v>
      </c>
      <c r="E11" s="2">
        <f t="shared" si="0"/>
        <v>50772.680000000008</v>
      </c>
      <c r="F11" t="s">
        <v>81</v>
      </c>
      <c r="G11" t="s">
        <v>69</v>
      </c>
      <c r="H11" s="7" t="s">
        <v>82</v>
      </c>
      <c r="I11">
        <v>70</v>
      </c>
    </row>
    <row r="12" spans="1:10" x14ac:dyDescent="0.3">
      <c r="A12">
        <v>57372</v>
      </c>
      <c r="B12" t="s">
        <v>83</v>
      </c>
      <c r="C12" s="2">
        <v>482.89</v>
      </c>
      <c r="E12" s="2">
        <f t="shared" si="0"/>
        <v>50289.790000000008</v>
      </c>
      <c r="F12" t="s">
        <v>84</v>
      </c>
      <c r="G12" t="s">
        <v>27</v>
      </c>
      <c r="H12" s="7" t="s">
        <v>66</v>
      </c>
      <c r="I12">
        <v>596.66999999999996</v>
      </c>
    </row>
    <row r="13" spans="1:10" x14ac:dyDescent="0.3">
      <c r="A13">
        <v>57373</v>
      </c>
      <c r="B13" t="s">
        <v>33</v>
      </c>
      <c r="C13" s="2">
        <v>216.42</v>
      </c>
      <c r="E13" s="2">
        <f t="shared" si="0"/>
        <v>50073.37000000001</v>
      </c>
      <c r="F13" t="s">
        <v>84</v>
      </c>
      <c r="G13" t="s">
        <v>27</v>
      </c>
      <c r="H13" s="7" t="s">
        <v>85</v>
      </c>
      <c r="I13">
        <v>4135.1299999999992</v>
      </c>
    </row>
    <row r="14" spans="1:10" x14ac:dyDescent="0.3">
      <c r="A14">
        <v>57374</v>
      </c>
      <c r="B14" t="s">
        <v>35</v>
      </c>
      <c r="C14" s="2">
        <v>247.33</v>
      </c>
      <c r="E14" s="2">
        <f t="shared" si="0"/>
        <v>49826.040000000008</v>
      </c>
      <c r="F14" t="s">
        <v>84</v>
      </c>
      <c r="G14" t="s">
        <v>27</v>
      </c>
      <c r="H14" s="7" t="s">
        <v>65</v>
      </c>
      <c r="I14">
        <v>2772.46</v>
      </c>
    </row>
    <row r="15" spans="1:10" x14ac:dyDescent="0.3">
      <c r="A15">
        <v>57375</v>
      </c>
      <c r="B15" t="s">
        <v>50</v>
      </c>
      <c r="C15" s="2">
        <v>353.31</v>
      </c>
      <c r="E15" s="2">
        <f t="shared" si="0"/>
        <v>49472.73000000001</v>
      </c>
      <c r="F15" t="s">
        <v>84</v>
      </c>
      <c r="G15" t="s">
        <v>27</v>
      </c>
      <c r="H15" s="7" t="s">
        <v>8</v>
      </c>
      <c r="I15">
        <v>21358.61</v>
      </c>
    </row>
    <row r="16" spans="1:10" x14ac:dyDescent="0.3">
      <c r="A16">
        <v>57376</v>
      </c>
      <c r="B16" t="s">
        <v>53</v>
      </c>
      <c r="C16" s="2">
        <v>638.39</v>
      </c>
      <c r="E16" s="2">
        <f t="shared" si="0"/>
        <v>48834.340000000011</v>
      </c>
      <c r="F16" t="s">
        <v>84</v>
      </c>
      <c r="G16" t="s">
        <v>27</v>
      </c>
      <c r="H16" s="7" t="s">
        <v>86</v>
      </c>
      <c r="I16">
        <v>12579.27</v>
      </c>
    </row>
    <row r="17" spans="1:10" x14ac:dyDescent="0.3">
      <c r="A17">
        <v>57377</v>
      </c>
      <c r="B17" t="s">
        <v>36</v>
      </c>
      <c r="C17" s="2">
        <v>405.15</v>
      </c>
      <c r="E17" s="2">
        <f t="shared" si="0"/>
        <v>48429.19000000001</v>
      </c>
      <c r="F17" t="s">
        <v>84</v>
      </c>
      <c r="G17" t="s">
        <v>27</v>
      </c>
      <c r="H17" s="7" t="s">
        <v>87</v>
      </c>
      <c r="I17">
        <v>477.81</v>
      </c>
    </row>
    <row r="18" spans="1:10" x14ac:dyDescent="0.3">
      <c r="A18">
        <v>57378</v>
      </c>
      <c r="B18" t="s">
        <v>26</v>
      </c>
      <c r="C18" s="2">
        <v>275.56</v>
      </c>
      <c r="E18" s="2">
        <f t="shared" si="0"/>
        <v>48153.630000000012</v>
      </c>
      <c r="F18" t="s">
        <v>84</v>
      </c>
      <c r="G18" t="s">
        <v>27</v>
      </c>
      <c r="H18" s="7" t="s">
        <v>9</v>
      </c>
      <c r="J18">
        <v>76254.25</v>
      </c>
    </row>
    <row r="19" spans="1:10" x14ac:dyDescent="0.3">
      <c r="A19">
        <v>57379</v>
      </c>
      <c r="B19" t="s">
        <v>88</v>
      </c>
      <c r="C19" s="2">
        <v>431.06</v>
      </c>
      <c r="E19" s="2">
        <f t="shared" si="0"/>
        <v>47722.570000000014</v>
      </c>
      <c r="F19" t="s">
        <v>84</v>
      </c>
      <c r="G19" t="s">
        <v>27</v>
      </c>
      <c r="H19" s="7" t="s">
        <v>20</v>
      </c>
      <c r="I19">
        <v>3612.6</v>
      </c>
    </row>
    <row r="20" spans="1:10" x14ac:dyDescent="0.3">
      <c r="A20">
        <v>57380</v>
      </c>
      <c r="B20" t="s">
        <v>37</v>
      </c>
      <c r="C20" s="2">
        <v>216.42</v>
      </c>
      <c r="E20" s="2">
        <f t="shared" si="0"/>
        <v>47506.150000000016</v>
      </c>
      <c r="F20" t="s">
        <v>84</v>
      </c>
      <c r="G20" t="s">
        <v>27</v>
      </c>
      <c r="H20" s="7" t="s">
        <v>22</v>
      </c>
      <c r="I20">
        <v>1175.01</v>
      </c>
    </row>
    <row r="21" spans="1:10" x14ac:dyDescent="0.3">
      <c r="A21">
        <v>57381</v>
      </c>
      <c r="B21" t="s">
        <v>49</v>
      </c>
      <c r="C21" s="2">
        <v>301.48</v>
      </c>
      <c r="E21" s="2">
        <f t="shared" si="0"/>
        <v>47204.670000000013</v>
      </c>
      <c r="F21" t="s">
        <v>84</v>
      </c>
      <c r="G21" t="s">
        <v>27</v>
      </c>
      <c r="H21" s="7" t="s">
        <v>24</v>
      </c>
      <c r="I21">
        <v>654.34</v>
      </c>
    </row>
    <row r="22" spans="1:10" x14ac:dyDescent="0.3">
      <c r="A22">
        <v>57382</v>
      </c>
      <c r="B22" t="s">
        <v>89</v>
      </c>
      <c r="C22" s="2">
        <v>247.33</v>
      </c>
      <c r="E22" s="2">
        <f t="shared" si="0"/>
        <v>46957.340000000011</v>
      </c>
      <c r="F22" t="s">
        <v>84</v>
      </c>
      <c r="G22" t="s">
        <v>27</v>
      </c>
      <c r="H22" s="7" t="s">
        <v>90</v>
      </c>
      <c r="I22">
        <v>240</v>
      </c>
    </row>
    <row r="23" spans="1:10" x14ac:dyDescent="0.3">
      <c r="A23">
        <v>57383</v>
      </c>
      <c r="B23" t="s">
        <v>38</v>
      </c>
      <c r="C23" s="2">
        <v>431.06</v>
      </c>
      <c r="E23" s="2">
        <f t="shared" si="0"/>
        <v>46526.280000000013</v>
      </c>
      <c r="F23" t="s">
        <v>84</v>
      </c>
      <c r="G23" t="s">
        <v>27</v>
      </c>
      <c r="H23" s="7" t="s">
        <v>91</v>
      </c>
      <c r="I23">
        <v>1474.41</v>
      </c>
    </row>
    <row r="24" spans="1:10" x14ac:dyDescent="0.3">
      <c r="A24">
        <v>57384</v>
      </c>
      <c r="B24" t="s">
        <v>39</v>
      </c>
      <c r="C24" s="2">
        <v>431.06</v>
      </c>
      <c r="E24" s="2">
        <f t="shared" si="0"/>
        <v>46095.220000000016</v>
      </c>
      <c r="F24" t="s">
        <v>84</v>
      </c>
      <c r="G24" t="s">
        <v>27</v>
      </c>
      <c r="H24" s="7" t="s">
        <v>11</v>
      </c>
      <c r="I24">
        <v>320</v>
      </c>
    </row>
    <row r="25" spans="1:10" x14ac:dyDescent="0.3">
      <c r="A25">
        <v>57385</v>
      </c>
      <c r="B25" t="s">
        <v>40</v>
      </c>
      <c r="C25" s="2">
        <v>405.15</v>
      </c>
      <c r="E25" s="2">
        <f t="shared" si="0"/>
        <v>45690.070000000014</v>
      </c>
      <c r="F25" t="s">
        <v>84</v>
      </c>
      <c r="G25" t="s">
        <v>27</v>
      </c>
      <c r="H25" s="7" t="s">
        <v>92</v>
      </c>
      <c r="I25">
        <v>1133.49</v>
      </c>
    </row>
    <row r="26" spans="1:10" x14ac:dyDescent="0.3">
      <c r="A26">
        <v>57386</v>
      </c>
      <c r="B26" t="s">
        <v>41</v>
      </c>
      <c r="C26" s="2">
        <v>216.42</v>
      </c>
      <c r="E26" s="2">
        <f t="shared" si="0"/>
        <v>45473.650000000016</v>
      </c>
      <c r="F26" t="s">
        <v>84</v>
      </c>
      <c r="G26" t="s">
        <v>27</v>
      </c>
      <c r="H26" s="7" t="s">
        <v>93</v>
      </c>
      <c r="I26">
        <v>274.89</v>
      </c>
    </row>
    <row r="27" spans="1:10" x14ac:dyDescent="0.3">
      <c r="A27">
        <v>57387</v>
      </c>
      <c r="B27" t="s">
        <v>42</v>
      </c>
      <c r="C27" s="2">
        <v>301.48</v>
      </c>
      <c r="E27" s="2">
        <f t="shared" si="0"/>
        <v>45172.170000000013</v>
      </c>
      <c r="F27" t="s">
        <v>84</v>
      </c>
      <c r="G27" t="s">
        <v>27</v>
      </c>
      <c r="H27" s="7" t="s">
        <v>94</v>
      </c>
      <c r="I27">
        <v>828.62</v>
      </c>
    </row>
    <row r="28" spans="1:10" x14ac:dyDescent="0.3">
      <c r="A28">
        <v>57388</v>
      </c>
      <c r="B28" t="s">
        <v>21</v>
      </c>
      <c r="C28" s="2">
        <v>301.48</v>
      </c>
      <c r="E28" s="2">
        <f t="shared" si="0"/>
        <v>44870.69000000001</v>
      </c>
      <c r="F28" t="s">
        <v>84</v>
      </c>
      <c r="G28" t="s">
        <v>27</v>
      </c>
      <c r="H28" s="7" t="s">
        <v>95</v>
      </c>
      <c r="I28">
        <v>1883.7</v>
      </c>
    </row>
    <row r="29" spans="1:10" x14ac:dyDescent="0.3">
      <c r="A29">
        <v>57389</v>
      </c>
      <c r="B29" t="s">
        <v>96</v>
      </c>
      <c r="C29" s="2">
        <v>0</v>
      </c>
      <c r="E29" s="2">
        <f t="shared" si="0"/>
        <v>44870.69000000001</v>
      </c>
      <c r="F29" t="s">
        <v>17</v>
      </c>
      <c r="G29" t="s">
        <v>17</v>
      </c>
      <c r="H29" s="7" t="s">
        <v>19</v>
      </c>
      <c r="I29">
        <v>39538.960000000006</v>
      </c>
    </row>
    <row r="30" spans="1:10" x14ac:dyDescent="0.3">
      <c r="A30">
        <v>57390</v>
      </c>
      <c r="B30" t="s">
        <v>17</v>
      </c>
      <c r="C30" s="2">
        <v>0</v>
      </c>
      <c r="E30" s="2">
        <f t="shared" si="0"/>
        <v>44870.69000000001</v>
      </c>
      <c r="F30" t="s">
        <v>17</v>
      </c>
      <c r="G30" t="s">
        <v>17</v>
      </c>
      <c r="H30" s="7" t="s">
        <v>29</v>
      </c>
      <c r="I30">
        <v>2900</v>
      </c>
    </row>
    <row r="31" spans="1:10" x14ac:dyDescent="0.3">
      <c r="A31">
        <v>57391</v>
      </c>
      <c r="B31" t="s">
        <v>17</v>
      </c>
      <c r="C31" s="2">
        <v>0</v>
      </c>
      <c r="E31" s="2">
        <f t="shared" si="0"/>
        <v>44870.69000000001</v>
      </c>
      <c r="F31" t="s">
        <v>17</v>
      </c>
      <c r="G31" t="s">
        <v>17</v>
      </c>
      <c r="H31" s="7" t="s">
        <v>31</v>
      </c>
      <c r="I31">
        <v>205.62</v>
      </c>
    </row>
    <row r="32" spans="1:10" x14ac:dyDescent="0.3">
      <c r="A32">
        <v>57392</v>
      </c>
      <c r="B32" t="s">
        <v>51</v>
      </c>
      <c r="C32" s="2">
        <v>216.42</v>
      </c>
      <c r="E32" s="2">
        <f t="shared" si="0"/>
        <v>44654.270000000011</v>
      </c>
      <c r="F32" t="s">
        <v>84</v>
      </c>
      <c r="G32" t="s">
        <v>27</v>
      </c>
      <c r="H32" s="7" t="s">
        <v>32</v>
      </c>
      <c r="I32">
        <v>624.82999999999993</v>
      </c>
    </row>
    <row r="33" spans="1:10" x14ac:dyDescent="0.3">
      <c r="A33">
        <v>57393</v>
      </c>
      <c r="B33" t="s">
        <v>25</v>
      </c>
      <c r="C33" s="2">
        <v>247.33</v>
      </c>
      <c r="E33" s="2">
        <f t="shared" si="0"/>
        <v>44406.94000000001</v>
      </c>
      <c r="F33" t="s">
        <v>84</v>
      </c>
      <c r="G33" t="s">
        <v>27</v>
      </c>
      <c r="H33" s="7" t="s">
        <v>97</v>
      </c>
      <c r="I33">
        <v>320.85000000000002</v>
      </c>
    </row>
    <row r="34" spans="1:10" x14ac:dyDescent="0.3">
      <c r="A34">
        <v>57394</v>
      </c>
      <c r="B34" t="s">
        <v>18</v>
      </c>
      <c r="C34" s="2">
        <v>275.56</v>
      </c>
      <c r="E34" s="2">
        <f t="shared" si="0"/>
        <v>44131.380000000012</v>
      </c>
      <c r="F34" t="s">
        <v>84</v>
      </c>
      <c r="G34" t="s">
        <v>27</v>
      </c>
      <c r="H34" s="7" t="s">
        <v>27</v>
      </c>
      <c r="I34">
        <v>11228.399999999996</v>
      </c>
    </row>
    <row r="35" spans="1:10" x14ac:dyDescent="0.3">
      <c r="A35">
        <v>57395</v>
      </c>
      <c r="B35" t="s">
        <v>43</v>
      </c>
      <c r="C35" s="2">
        <v>405.15</v>
      </c>
      <c r="E35" s="2">
        <f t="shared" si="0"/>
        <v>43726.23000000001</v>
      </c>
      <c r="F35" t="s">
        <v>84</v>
      </c>
      <c r="G35" t="s">
        <v>27</v>
      </c>
      <c r="H35" s="7" t="s">
        <v>34</v>
      </c>
      <c r="I35">
        <v>117718.35</v>
      </c>
      <c r="J35">
        <v>76254.25</v>
      </c>
    </row>
    <row r="36" spans="1:10" x14ac:dyDescent="0.3">
      <c r="A36">
        <v>57396</v>
      </c>
      <c r="B36" t="s">
        <v>44</v>
      </c>
      <c r="C36" s="2">
        <v>247.33</v>
      </c>
      <c r="E36" s="2">
        <f t="shared" si="0"/>
        <v>43478.900000000009</v>
      </c>
      <c r="F36" t="s">
        <v>84</v>
      </c>
      <c r="G36" t="s">
        <v>27</v>
      </c>
    </row>
    <row r="37" spans="1:10" x14ac:dyDescent="0.3">
      <c r="A37">
        <v>57397</v>
      </c>
      <c r="B37" t="s">
        <v>45</v>
      </c>
      <c r="C37" s="2">
        <v>216.42</v>
      </c>
      <c r="E37" s="2">
        <f t="shared" si="0"/>
        <v>43262.48000000001</v>
      </c>
      <c r="F37" t="s">
        <v>84</v>
      </c>
      <c r="G37" t="s">
        <v>27</v>
      </c>
    </row>
    <row r="38" spans="1:10" x14ac:dyDescent="0.3">
      <c r="A38">
        <v>57398</v>
      </c>
      <c r="B38" t="s">
        <v>55</v>
      </c>
      <c r="C38" s="2">
        <v>379.23</v>
      </c>
      <c r="E38" s="2">
        <f t="shared" si="0"/>
        <v>42883.250000000007</v>
      </c>
      <c r="F38" t="s">
        <v>84</v>
      </c>
      <c r="G38" t="s">
        <v>27</v>
      </c>
    </row>
    <row r="39" spans="1:10" x14ac:dyDescent="0.3">
      <c r="A39">
        <v>57399</v>
      </c>
      <c r="B39" t="s">
        <v>46</v>
      </c>
      <c r="C39" s="2">
        <v>247.33</v>
      </c>
      <c r="E39" s="2">
        <f t="shared" si="0"/>
        <v>42635.920000000006</v>
      </c>
      <c r="F39" t="s">
        <v>84</v>
      </c>
      <c r="G39" t="s">
        <v>27</v>
      </c>
    </row>
    <row r="40" spans="1:10" x14ac:dyDescent="0.3">
      <c r="A40">
        <v>57400</v>
      </c>
      <c r="B40" t="s">
        <v>48</v>
      </c>
      <c r="C40" s="2">
        <v>231.88</v>
      </c>
      <c r="E40" s="2">
        <f t="shared" si="0"/>
        <v>42404.040000000008</v>
      </c>
      <c r="F40" t="s">
        <v>84</v>
      </c>
      <c r="G40" t="s">
        <v>27</v>
      </c>
    </row>
    <row r="41" spans="1:10" x14ac:dyDescent="0.3">
      <c r="A41">
        <v>57401</v>
      </c>
      <c r="B41" t="s">
        <v>28</v>
      </c>
      <c r="C41" s="2">
        <v>275.56</v>
      </c>
      <c r="E41" s="2">
        <f t="shared" si="0"/>
        <v>42128.48000000001</v>
      </c>
      <c r="F41" t="s">
        <v>84</v>
      </c>
      <c r="G41" t="s">
        <v>27</v>
      </c>
    </row>
    <row r="42" spans="1:10" x14ac:dyDescent="0.3">
      <c r="A42">
        <v>57402</v>
      </c>
      <c r="B42" t="s">
        <v>23</v>
      </c>
      <c r="C42" s="2">
        <v>560.64</v>
      </c>
      <c r="E42" s="2">
        <f t="shared" si="0"/>
        <v>41567.840000000011</v>
      </c>
      <c r="F42" t="s">
        <v>84</v>
      </c>
      <c r="G42" t="s">
        <v>27</v>
      </c>
    </row>
    <row r="43" spans="1:10" x14ac:dyDescent="0.3">
      <c r="A43">
        <v>57403</v>
      </c>
      <c r="B43" t="s">
        <v>52</v>
      </c>
      <c r="C43" s="2">
        <v>690.22</v>
      </c>
      <c r="E43" s="2">
        <f t="shared" si="0"/>
        <v>40877.62000000001</v>
      </c>
      <c r="F43" t="s">
        <v>84</v>
      </c>
      <c r="G43" t="s">
        <v>27</v>
      </c>
    </row>
    <row r="44" spans="1:10" x14ac:dyDescent="0.3">
      <c r="A44">
        <v>57404</v>
      </c>
      <c r="B44" t="s">
        <v>47</v>
      </c>
      <c r="C44" s="2">
        <v>275.56</v>
      </c>
      <c r="E44" s="2">
        <f t="shared" si="0"/>
        <v>40602.060000000012</v>
      </c>
      <c r="F44" t="s">
        <v>84</v>
      </c>
      <c r="G44" t="s">
        <v>27</v>
      </c>
    </row>
    <row r="45" spans="1:10" x14ac:dyDescent="0.3">
      <c r="A45">
        <v>57405</v>
      </c>
      <c r="B45" t="s">
        <v>30</v>
      </c>
      <c r="C45" s="2">
        <v>301.48</v>
      </c>
      <c r="E45" s="2">
        <f t="shared" si="0"/>
        <v>40300.580000000009</v>
      </c>
      <c r="F45" t="s">
        <v>84</v>
      </c>
      <c r="G45" t="s">
        <v>27</v>
      </c>
    </row>
    <row r="46" spans="1:10" x14ac:dyDescent="0.3">
      <c r="A46">
        <v>57406</v>
      </c>
      <c r="B46" t="s">
        <v>54</v>
      </c>
      <c r="C46" s="2">
        <v>828.62</v>
      </c>
      <c r="E46" s="2">
        <f t="shared" si="0"/>
        <v>39471.960000000006</v>
      </c>
      <c r="F46" t="s">
        <v>94</v>
      </c>
      <c r="G46" t="s">
        <v>94</v>
      </c>
    </row>
    <row r="47" spans="1:10" x14ac:dyDescent="0.3">
      <c r="A47">
        <v>57407</v>
      </c>
      <c r="B47" t="s">
        <v>98</v>
      </c>
      <c r="C47" s="2">
        <v>134.55000000000001</v>
      </c>
      <c r="E47" s="2">
        <f t="shared" si="0"/>
        <v>39337.410000000003</v>
      </c>
      <c r="F47" t="s">
        <v>99</v>
      </c>
      <c r="G47" t="s">
        <v>87</v>
      </c>
    </row>
    <row r="48" spans="1:10" x14ac:dyDescent="0.3">
      <c r="A48">
        <v>57408</v>
      </c>
      <c r="B48" t="s">
        <v>100</v>
      </c>
      <c r="C48" s="2">
        <v>343.26</v>
      </c>
      <c r="E48" s="2">
        <f t="shared" si="0"/>
        <v>38994.15</v>
      </c>
      <c r="F48" t="s">
        <v>99</v>
      </c>
      <c r="G48" t="s">
        <v>87</v>
      </c>
    </row>
    <row r="49" spans="1:7" x14ac:dyDescent="0.3">
      <c r="A49">
        <v>57409</v>
      </c>
      <c r="B49" t="s">
        <v>101</v>
      </c>
      <c r="C49" s="2">
        <v>496.74</v>
      </c>
      <c r="E49" s="2">
        <f t="shared" si="0"/>
        <v>38497.410000000003</v>
      </c>
      <c r="F49" t="s">
        <v>102</v>
      </c>
      <c r="G49" t="s">
        <v>69</v>
      </c>
    </row>
    <row r="50" spans="1:7" x14ac:dyDescent="0.3">
      <c r="A50">
        <v>57410</v>
      </c>
      <c r="B50" t="s">
        <v>103</v>
      </c>
      <c r="C50" s="2">
        <v>122</v>
      </c>
      <c r="E50" s="2">
        <f t="shared" si="0"/>
        <v>38375.410000000003</v>
      </c>
      <c r="F50" t="s">
        <v>102</v>
      </c>
      <c r="G50" t="s">
        <v>69</v>
      </c>
    </row>
    <row r="51" spans="1:7" x14ac:dyDescent="0.3">
      <c r="A51">
        <v>57411</v>
      </c>
      <c r="B51" t="s">
        <v>104</v>
      </c>
      <c r="C51" s="2">
        <v>200</v>
      </c>
      <c r="E51" s="2">
        <f t="shared" si="0"/>
        <v>38175.410000000003</v>
      </c>
      <c r="F51" t="s">
        <v>105</v>
      </c>
      <c r="G51" t="s">
        <v>24</v>
      </c>
    </row>
    <row r="52" spans="1:7" x14ac:dyDescent="0.3">
      <c r="A52">
        <v>57412</v>
      </c>
      <c r="B52" t="s">
        <v>106</v>
      </c>
      <c r="C52" s="2">
        <v>150</v>
      </c>
      <c r="E52" s="2">
        <f t="shared" si="0"/>
        <v>38025.410000000003</v>
      </c>
      <c r="F52" t="s">
        <v>107</v>
      </c>
      <c r="G52" t="s">
        <v>69</v>
      </c>
    </row>
    <row r="53" spans="1:7" x14ac:dyDescent="0.3">
      <c r="A53">
        <v>57413</v>
      </c>
      <c r="B53" t="s">
        <v>108</v>
      </c>
      <c r="C53" s="2">
        <v>175</v>
      </c>
      <c r="E53" s="2">
        <f t="shared" si="0"/>
        <v>37850.410000000003</v>
      </c>
      <c r="F53" t="s">
        <v>109</v>
      </c>
      <c r="G53" t="s">
        <v>69</v>
      </c>
    </row>
    <row r="54" spans="1:7" x14ac:dyDescent="0.3">
      <c r="A54">
        <v>57414</v>
      </c>
      <c r="B54" t="s">
        <v>110</v>
      </c>
      <c r="C54" s="2">
        <v>207</v>
      </c>
      <c r="E54" s="2">
        <f t="shared" si="0"/>
        <v>37643.410000000003</v>
      </c>
      <c r="F54" t="s">
        <v>102</v>
      </c>
      <c r="G54" t="s">
        <v>69</v>
      </c>
    </row>
    <row r="55" spans="1:7" x14ac:dyDescent="0.3">
      <c r="A55">
        <v>57415</v>
      </c>
      <c r="B55" t="s">
        <v>111</v>
      </c>
      <c r="C55" s="2">
        <v>50.25</v>
      </c>
      <c r="E55" s="2">
        <f t="shared" si="0"/>
        <v>37593.160000000003</v>
      </c>
      <c r="F55" t="s">
        <v>112</v>
      </c>
      <c r="G55" t="s">
        <v>69</v>
      </c>
    </row>
    <row r="56" spans="1:7" x14ac:dyDescent="0.3">
      <c r="A56">
        <v>57416</v>
      </c>
      <c r="B56" t="s">
        <v>113</v>
      </c>
      <c r="C56" s="2">
        <v>1707.75</v>
      </c>
      <c r="E56" s="2">
        <f t="shared" si="0"/>
        <v>35885.410000000003</v>
      </c>
      <c r="F56" t="s">
        <v>114</v>
      </c>
      <c r="G56" t="s">
        <v>69</v>
      </c>
    </row>
    <row r="57" spans="1:7" x14ac:dyDescent="0.3">
      <c r="A57">
        <v>57417</v>
      </c>
      <c r="B57" t="s">
        <v>115</v>
      </c>
      <c r="C57" s="2">
        <v>353.97</v>
      </c>
      <c r="E57" s="2">
        <f>+E56-C57+D57</f>
        <v>35531.440000000002</v>
      </c>
      <c r="F57" t="s">
        <v>102</v>
      </c>
      <c r="G57" t="s">
        <v>69</v>
      </c>
    </row>
    <row r="58" spans="1:7" x14ac:dyDescent="0.3">
      <c r="A58">
        <v>57418</v>
      </c>
      <c r="B58" t="s">
        <v>116</v>
      </c>
      <c r="C58" s="2">
        <v>140.75</v>
      </c>
      <c r="E58" s="2">
        <f t="shared" si="0"/>
        <v>35390.69</v>
      </c>
      <c r="F58" t="s">
        <v>102</v>
      </c>
      <c r="G58" t="s">
        <v>69</v>
      </c>
    </row>
    <row r="59" spans="1:7" x14ac:dyDescent="0.3">
      <c r="A59">
        <v>57419</v>
      </c>
      <c r="B59" t="s">
        <v>117</v>
      </c>
      <c r="C59" s="2">
        <v>150</v>
      </c>
      <c r="E59" s="2">
        <f t="shared" si="0"/>
        <v>35240.69</v>
      </c>
      <c r="F59" t="s">
        <v>102</v>
      </c>
      <c r="G59" t="s">
        <v>69</v>
      </c>
    </row>
    <row r="60" spans="1:7" x14ac:dyDescent="0.3">
      <c r="A60">
        <v>57420</v>
      </c>
      <c r="B60" t="s">
        <v>17</v>
      </c>
      <c r="C60" s="2">
        <v>0</v>
      </c>
      <c r="E60" s="2">
        <f t="shared" si="0"/>
        <v>35240.69</v>
      </c>
      <c r="F60" t="s">
        <v>17</v>
      </c>
      <c r="G60" t="s">
        <v>17</v>
      </c>
    </row>
    <row r="61" spans="1:7" x14ac:dyDescent="0.3">
      <c r="A61">
        <v>57421</v>
      </c>
      <c r="B61" t="s">
        <v>10</v>
      </c>
      <c r="C61" s="2">
        <v>160</v>
      </c>
      <c r="E61" s="2">
        <f t="shared" si="0"/>
        <v>35080.69</v>
      </c>
      <c r="F61" t="s">
        <v>11</v>
      </c>
      <c r="G61" t="s">
        <v>11</v>
      </c>
    </row>
    <row r="62" spans="1:7" x14ac:dyDescent="0.3">
      <c r="A62">
        <v>57422</v>
      </c>
      <c r="B62" t="s">
        <v>118</v>
      </c>
      <c r="C62" s="2">
        <v>320.85000000000002</v>
      </c>
      <c r="E62" s="2">
        <f t="shared" si="0"/>
        <v>34759.840000000004</v>
      </c>
      <c r="F62" t="s">
        <v>119</v>
      </c>
      <c r="G62" t="s">
        <v>97</v>
      </c>
    </row>
    <row r="63" spans="1:7" x14ac:dyDescent="0.3">
      <c r="A63">
        <v>57423</v>
      </c>
      <c r="B63" t="s">
        <v>120</v>
      </c>
      <c r="C63" s="2">
        <v>274.89</v>
      </c>
      <c r="E63" s="2">
        <f t="shared" si="0"/>
        <v>34484.950000000004</v>
      </c>
      <c r="F63" t="s">
        <v>121</v>
      </c>
      <c r="G63" t="s">
        <v>93</v>
      </c>
    </row>
    <row r="64" spans="1:7" x14ac:dyDescent="0.3">
      <c r="A64">
        <v>57424</v>
      </c>
      <c r="B64" t="s">
        <v>122</v>
      </c>
      <c r="C64" s="2">
        <v>753.48</v>
      </c>
      <c r="E64" s="2">
        <f t="shared" si="0"/>
        <v>33731.47</v>
      </c>
      <c r="F64" t="s">
        <v>123</v>
      </c>
      <c r="G64" t="s">
        <v>8</v>
      </c>
    </row>
    <row r="65" spans="1:7" x14ac:dyDescent="0.3">
      <c r="A65">
        <v>57425</v>
      </c>
      <c r="B65" t="s">
        <v>124</v>
      </c>
      <c r="C65" s="2">
        <v>362.25</v>
      </c>
      <c r="E65" s="2">
        <f t="shared" si="0"/>
        <v>33369.22</v>
      </c>
      <c r="F65" t="s">
        <v>125</v>
      </c>
      <c r="G65" t="s">
        <v>8</v>
      </c>
    </row>
    <row r="66" spans="1:7" x14ac:dyDescent="0.3">
      <c r="A66">
        <v>57426</v>
      </c>
      <c r="B66" t="s">
        <v>17</v>
      </c>
      <c r="C66" s="2">
        <v>0</v>
      </c>
      <c r="E66" s="2">
        <f t="shared" si="0"/>
        <v>33369.22</v>
      </c>
      <c r="F66" t="s">
        <v>17</v>
      </c>
      <c r="G66" t="s">
        <v>17</v>
      </c>
    </row>
    <row r="67" spans="1:7" x14ac:dyDescent="0.3">
      <c r="A67">
        <v>57427</v>
      </c>
      <c r="B67" t="s">
        <v>126</v>
      </c>
      <c r="C67" s="2">
        <v>134.55000000000001</v>
      </c>
      <c r="E67" s="2">
        <f t="shared" si="0"/>
        <v>33234.67</v>
      </c>
      <c r="F67" t="s">
        <v>127</v>
      </c>
      <c r="G67" t="s">
        <v>8</v>
      </c>
    </row>
    <row r="68" spans="1:7" x14ac:dyDescent="0.3">
      <c r="A68">
        <v>57428</v>
      </c>
      <c r="B68" t="s">
        <v>128</v>
      </c>
      <c r="C68" s="2">
        <v>300</v>
      </c>
      <c r="E68" s="2">
        <f t="shared" si="0"/>
        <v>32934.67</v>
      </c>
      <c r="F68" t="s">
        <v>129</v>
      </c>
      <c r="G68" t="s">
        <v>8</v>
      </c>
    </row>
    <row r="69" spans="1:7" x14ac:dyDescent="0.3">
      <c r="A69">
        <v>57429</v>
      </c>
      <c r="B69" t="s">
        <v>130</v>
      </c>
      <c r="C69" s="2">
        <v>184.83</v>
      </c>
      <c r="E69" s="2">
        <f t="shared" si="0"/>
        <v>32749.839999999997</v>
      </c>
      <c r="F69" t="s">
        <v>131</v>
      </c>
      <c r="G69" t="s">
        <v>8</v>
      </c>
    </row>
    <row r="70" spans="1:7" x14ac:dyDescent="0.3">
      <c r="A70">
        <v>57430</v>
      </c>
      <c r="B70" t="s">
        <v>16</v>
      </c>
      <c r="C70" s="2">
        <v>111.63</v>
      </c>
      <c r="E70" s="2">
        <f t="shared" ref="E70:E92" si="1">+E69-C70+D70</f>
        <v>32638.209999999995</v>
      </c>
      <c r="F70" t="s">
        <v>132</v>
      </c>
      <c r="G70" t="s">
        <v>8</v>
      </c>
    </row>
    <row r="71" spans="1:7" x14ac:dyDescent="0.3">
      <c r="A71">
        <v>57431</v>
      </c>
      <c r="B71" t="s">
        <v>17</v>
      </c>
      <c r="C71" s="2">
        <v>0</v>
      </c>
      <c r="E71" s="2">
        <f t="shared" si="1"/>
        <v>32638.209999999995</v>
      </c>
      <c r="F71" t="s">
        <v>17</v>
      </c>
      <c r="G71" t="s">
        <v>17</v>
      </c>
    </row>
    <row r="72" spans="1:7" x14ac:dyDescent="0.3">
      <c r="A72">
        <v>57432</v>
      </c>
      <c r="B72" t="s">
        <v>133</v>
      </c>
      <c r="C72" s="2">
        <v>1900</v>
      </c>
      <c r="E72" s="2">
        <f t="shared" si="1"/>
        <v>30738.209999999995</v>
      </c>
      <c r="F72" t="s">
        <v>134</v>
      </c>
      <c r="G72" t="s">
        <v>8</v>
      </c>
    </row>
    <row r="73" spans="1:7" x14ac:dyDescent="0.3">
      <c r="A73">
        <v>57433</v>
      </c>
      <c r="B73" t="s">
        <v>135</v>
      </c>
      <c r="C73" s="2">
        <v>1426.26</v>
      </c>
      <c r="E73" s="2">
        <f t="shared" si="1"/>
        <v>29311.949999999997</v>
      </c>
      <c r="F73" t="s">
        <v>136</v>
      </c>
      <c r="G73" t="s">
        <v>8</v>
      </c>
    </row>
    <row r="74" spans="1:7" x14ac:dyDescent="0.3">
      <c r="A74">
        <v>57434</v>
      </c>
      <c r="B74" t="s">
        <v>137</v>
      </c>
      <c r="C74" s="2">
        <v>1052.2</v>
      </c>
      <c r="E74" s="2">
        <f t="shared" si="1"/>
        <v>28259.749999999996</v>
      </c>
      <c r="F74" t="s">
        <v>138</v>
      </c>
      <c r="G74" t="s">
        <v>65</v>
      </c>
    </row>
    <row r="75" spans="1:7" x14ac:dyDescent="0.3">
      <c r="A75">
        <v>57435</v>
      </c>
      <c r="B75" t="s">
        <v>139</v>
      </c>
      <c r="C75" s="2">
        <v>217.36</v>
      </c>
      <c r="E75" s="2">
        <f t="shared" si="1"/>
        <v>28042.389999999996</v>
      </c>
      <c r="F75" t="s">
        <v>140</v>
      </c>
      <c r="G75" t="s">
        <v>91</v>
      </c>
    </row>
    <row r="76" spans="1:7" x14ac:dyDescent="0.3">
      <c r="A76">
        <v>57436</v>
      </c>
      <c r="B76" t="s">
        <v>60</v>
      </c>
      <c r="C76" s="2">
        <v>844.27</v>
      </c>
      <c r="E76" s="2">
        <f t="shared" si="1"/>
        <v>27198.119999999995</v>
      </c>
      <c r="F76" t="s">
        <v>22</v>
      </c>
      <c r="G76" t="s">
        <v>22</v>
      </c>
    </row>
    <row r="77" spans="1:7" x14ac:dyDescent="0.3">
      <c r="A77">
        <v>57437</v>
      </c>
      <c r="B77" t="s">
        <v>141</v>
      </c>
      <c r="C77" s="2">
        <v>390</v>
      </c>
      <c r="E77" s="2">
        <f t="shared" si="1"/>
        <v>26808.119999999995</v>
      </c>
      <c r="F77" t="s">
        <v>142</v>
      </c>
      <c r="G77" t="s">
        <v>8</v>
      </c>
    </row>
    <row r="78" spans="1:7" x14ac:dyDescent="0.3">
      <c r="A78">
        <v>57438</v>
      </c>
      <c r="B78" t="s">
        <v>61</v>
      </c>
      <c r="C78" s="2">
        <v>337.49</v>
      </c>
      <c r="E78" s="2">
        <f t="shared" si="1"/>
        <v>26470.629999999994</v>
      </c>
      <c r="F78" t="s">
        <v>143</v>
      </c>
      <c r="G78" t="s">
        <v>32</v>
      </c>
    </row>
    <row r="79" spans="1:7" x14ac:dyDescent="0.3">
      <c r="A79">
        <v>57439</v>
      </c>
      <c r="B79" t="s">
        <v>144</v>
      </c>
      <c r="C79" s="2">
        <v>791.35</v>
      </c>
      <c r="E79" s="2">
        <f t="shared" si="1"/>
        <v>25679.279999999995</v>
      </c>
      <c r="F79" t="s">
        <v>145</v>
      </c>
      <c r="G79" t="s">
        <v>76</v>
      </c>
    </row>
    <row r="80" spans="1:7" x14ac:dyDescent="0.3">
      <c r="A80">
        <v>57440</v>
      </c>
      <c r="B80" t="s">
        <v>146</v>
      </c>
      <c r="C80" s="2">
        <v>150</v>
      </c>
      <c r="E80" s="2">
        <f t="shared" si="1"/>
        <v>25529.279999999995</v>
      </c>
      <c r="F80" t="s">
        <v>147</v>
      </c>
      <c r="G80" t="s">
        <v>92</v>
      </c>
    </row>
    <row r="81" spans="1:7" x14ac:dyDescent="0.3">
      <c r="A81">
        <v>57441</v>
      </c>
      <c r="B81" t="s">
        <v>148</v>
      </c>
      <c r="C81" s="2">
        <v>86</v>
      </c>
      <c r="E81" s="2">
        <f t="shared" si="1"/>
        <v>25443.279999999995</v>
      </c>
      <c r="F81" t="s">
        <v>149</v>
      </c>
      <c r="G81" t="s">
        <v>92</v>
      </c>
    </row>
    <row r="82" spans="1:7" x14ac:dyDescent="0.3">
      <c r="A82">
        <v>57442</v>
      </c>
      <c r="B82" t="s">
        <v>64</v>
      </c>
      <c r="C82" s="2">
        <v>147.49</v>
      </c>
      <c r="E82" s="2">
        <f t="shared" si="1"/>
        <v>25295.789999999994</v>
      </c>
      <c r="F82" t="s">
        <v>150</v>
      </c>
      <c r="G82" t="s">
        <v>92</v>
      </c>
    </row>
    <row r="83" spans="1:7" x14ac:dyDescent="0.3">
      <c r="A83">
        <v>57443</v>
      </c>
      <c r="B83" t="s">
        <v>151</v>
      </c>
      <c r="C83" s="2">
        <v>54.34</v>
      </c>
      <c r="E83" s="2">
        <f t="shared" si="1"/>
        <v>25241.449999999993</v>
      </c>
      <c r="F83" t="s">
        <v>152</v>
      </c>
      <c r="G83" t="s">
        <v>24</v>
      </c>
    </row>
    <row r="84" spans="1:7" x14ac:dyDescent="0.3">
      <c r="A84">
        <v>57444</v>
      </c>
      <c r="B84" t="s">
        <v>153</v>
      </c>
      <c r="C84" s="2">
        <v>1480.42</v>
      </c>
      <c r="E84" s="2">
        <f t="shared" si="1"/>
        <v>23761.029999999992</v>
      </c>
      <c r="F84" t="s">
        <v>154</v>
      </c>
      <c r="G84" t="s">
        <v>8</v>
      </c>
    </row>
    <row r="85" spans="1:7" x14ac:dyDescent="0.3">
      <c r="A85">
        <v>57445</v>
      </c>
      <c r="B85" t="s">
        <v>155</v>
      </c>
      <c r="C85" s="2">
        <v>250</v>
      </c>
      <c r="E85" s="2">
        <f t="shared" si="1"/>
        <v>23511.029999999992</v>
      </c>
      <c r="F85" t="s">
        <v>156</v>
      </c>
      <c r="G85" t="s">
        <v>24</v>
      </c>
    </row>
    <row r="86" spans="1:7" x14ac:dyDescent="0.3">
      <c r="A86">
        <v>57446</v>
      </c>
      <c r="B86" t="s">
        <v>157</v>
      </c>
      <c r="C86" s="2">
        <v>150</v>
      </c>
      <c r="E86" s="2">
        <f t="shared" si="1"/>
        <v>23361.029999999992</v>
      </c>
      <c r="F86" t="s">
        <v>158</v>
      </c>
      <c r="G86" t="s">
        <v>24</v>
      </c>
    </row>
    <row r="87" spans="1:7" x14ac:dyDescent="0.3">
      <c r="A87">
        <v>57447</v>
      </c>
      <c r="B87" t="s">
        <v>159</v>
      </c>
      <c r="C87" s="2">
        <v>600</v>
      </c>
      <c r="E87" s="2">
        <f t="shared" si="1"/>
        <v>22761.029999999992</v>
      </c>
      <c r="F87" t="s">
        <v>160</v>
      </c>
      <c r="G87" t="s">
        <v>92</v>
      </c>
    </row>
    <row r="88" spans="1:7" x14ac:dyDescent="0.3">
      <c r="A88">
        <v>57448</v>
      </c>
      <c r="B88" t="s">
        <v>161</v>
      </c>
      <c r="C88" s="2">
        <v>150</v>
      </c>
      <c r="E88" s="2">
        <f t="shared" si="1"/>
        <v>22611.029999999992</v>
      </c>
      <c r="F88" t="s">
        <v>162</v>
      </c>
      <c r="G88" t="s">
        <v>92</v>
      </c>
    </row>
    <row r="89" spans="1:7" x14ac:dyDescent="0.3">
      <c r="A89">
        <v>57449</v>
      </c>
      <c r="B89" t="s">
        <v>17</v>
      </c>
      <c r="C89" s="2">
        <v>0</v>
      </c>
      <c r="E89" s="2">
        <f t="shared" si="1"/>
        <v>22611.029999999992</v>
      </c>
      <c r="F89" t="s">
        <v>17</v>
      </c>
      <c r="G89" t="s">
        <v>17</v>
      </c>
    </row>
    <row r="90" spans="1:7" x14ac:dyDescent="0.3">
      <c r="A90">
        <v>57450</v>
      </c>
      <c r="B90" t="s">
        <v>63</v>
      </c>
      <c r="C90" s="2">
        <v>12579.27</v>
      </c>
      <c r="E90" s="2">
        <f t="shared" si="1"/>
        <v>10031.759999999991</v>
      </c>
      <c r="F90" t="s">
        <v>163</v>
      </c>
      <c r="G90" t="s">
        <v>86</v>
      </c>
    </row>
    <row r="91" spans="1:7" x14ac:dyDescent="0.3">
      <c r="A91">
        <v>57451</v>
      </c>
      <c r="B91" t="s">
        <v>164</v>
      </c>
      <c r="C91" s="2">
        <v>200</v>
      </c>
      <c r="E91" s="2">
        <f t="shared" si="1"/>
        <v>9831.7599999999911</v>
      </c>
      <c r="F91" t="s">
        <v>165</v>
      </c>
      <c r="G91" t="s">
        <v>20</v>
      </c>
    </row>
    <row r="92" spans="1:7" x14ac:dyDescent="0.3">
      <c r="A92">
        <v>57452</v>
      </c>
      <c r="B92" t="s">
        <v>17</v>
      </c>
      <c r="C92" s="2">
        <v>0</v>
      </c>
      <c r="E92" s="2">
        <f t="shared" si="1"/>
        <v>9831.7599999999911</v>
      </c>
      <c r="F92" t="s">
        <v>17</v>
      </c>
      <c r="G92" t="s">
        <v>17</v>
      </c>
    </row>
    <row r="93" spans="1:7" x14ac:dyDescent="0.3">
      <c r="B93" t="s">
        <v>9</v>
      </c>
      <c r="C93" s="2"/>
      <c r="D93" s="2">
        <v>65979</v>
      </c>
      <c r="E93" s="2">
        <f>+E92-C93+D93</f>
        <v>75810.759999999995</v>
      </c>
      <c r="F93" t="s">
        <v>9</v>
      </c>
      <c r="G93" t="s">
        <v>9</v>
      </c>
    </row>
    <row r="94" spans="1:7" x14ac:dyDescent="0.3">
      <c r="A94">
        <v>57453</v>
      </c>
      <c r="B94" t="s">
        <v>83</v>
      </c>
      <c r="C94" s="2">
        <v>675.46</v>
      </c>
      <c r="E94" s="2">
        <f t="shared" ref="E94:E146" si="2">+E93-C94+D94</f>
        <v>75135.299999999988</v>
      </c>
      <c r="F94" t="s">
        <v>166</v>
      </c>
      <c r="G94" t="s">
        <v>19</v>
      </c>
    </row>
    <row r="95" spans="1:7" x14ac:dyDescent="0.3">
      <c r="A95">
        <v>57454</v>
      </c>
      <c r="B95" t="s">
        <v>33</v>
      </c>
      <c r="C95" s="2">
        <v>304.5</v>
      </c>
      <c r="E95" s="2">
        <f t="shared" si="2"/>
        <v>74830.799999999988</v>
      </c>
      <c r="F95" t="s">
        <v>166</v>
      </c>
      <c r="G95" t="s">
        <v>19</v>
      </c>
    </row>
    <row r="96" spans="1:7" x14ac:dyDescent="0.3">
      <c r="A96">
        <v>57455</v>
      </c>
      <c r="B96" t="s">
        <v>35</v>
      </c>
      <c r="C96" s="2">
        <v>348</v>
      </c>
      <c r="E96" s="2">
        <f t="shared" si="2"/>
        <v>74482.799999999988</v>
      </c>
      <c r="F96" t="s">
        <v>166</v>
      </c>
      <c r="G96" t="s">
        <v>19</v>
      </c>
    </row>
    <row r="97" spans="1:7" x14ac:dyDescent="0.3">
      <c r="A97">
        <v>57456</v>
      </c>
      <c r="B97" t="s">
        <v>50</v>
      </c>
      <c r="C97" s="2">
        <v>495.47</v>
      </c>
      <c r="E97" s="2">
        <f t="shared" si="2"/>
        <v>73987.329999999987</v>
      </c>
      <c r="F97" t="s">
        <v>166</v>
      </c>
      <c r="G97" t="s">
        <v>19</v>
      </c>
    </row>
    <row r="98" spans="1:7" x14ac:dyDescent="0.3">
      <c r="A98">
        <v>57457</v>
      </c>
      <c r="B98" t="s">
        <v>53</v>
      </c>
      <c r="C98" s="2">
        <v>891.46</v>
      </c>
      <c r="E98" s="2">
        <f t="shared" si="2"/>
        <v>73095.869999999981</v>
      </c>
      <c r="F98" t="s">
        <v>166</v>
      </c>
      <c r="G98" t="s">
        <v>19</v>
      </c>
    </row>
    <row r="99" spans="1:7" x14ac:dyDescent="0.3">
      <c r="A99">
        <v>57458</v>
      </c>
      <c r="B99" t="s">
        <v>36</v>
      </c>
      <c r="C99" s="2">
        <v>567.48</v>
      </c>
      <c r="E99" s="2">
        <f t="shared" si="2"/>
        <v>72528.389999999985</v>
      </c>
      <c r="F99" t="s">
        <v>166</v>
      </c>
      <c r="G99" t="s">
        <v>19</v>
      </c>
    </row>
    <row r="100" spans="1:7" x14ac:dyDescent="0.3">
      <c r="A100">
        <v>57459</v>
      </c>
      <c r="B100" t="s">
        <v>26</v>
      </c>
      <c r="C100" s="2">
        <v>387.47</v>
      </c>
      <c r="E100" s="2">
        <f t="shared" si="2"/>
        <v>72140.919999999984</v>
      </c>
      <c r="F100" t="s">
        <v>166</v>
      </c>
      <c r="G100" t="s">
        <v>19</v>
      </c>
    </row>
    <row r="101" spans="1:7" x14ac:dyDescent="0.3">
      <c r="A101">
        <v>57460</v>
      </c>
      <c r="B101" t="s">
        <v>88</v>
      </c>
      <c r="C101" s="2">
        <v>603.47</v>
      </c>
      <c r="E101" s="2">
        <f t="shared" si="2"/>
        <v>71537.449999999983</v>
      </c>
      <c r="F101" t="s">
        <v>166</v>
      </c>
      <c r="G101" t="s">
        <v>19</v>
      </c>
    </row>
    <row r="102" spans="1:7" x14ac:dyDescent="0.3">
      <c r="A102">
        <v>57461</v>
      </c>
      <c r="B102" t="s">
        <v>37</v>
      </c>
      <c r="C102" s="2">
        <v>304.5</v>
      </c>
      <c r="E102" s="2">
        <f t="shared" si="2"/>
        <v>71232.949999999983</v>
      </c>
      <c r="F102" t="s">
        <v>166</v>
      </c>
      <c r="G102" t="s">
        <v>19</v>
      </c>
    </row>
    <row r="103" spans="1:7" x14ac:dyDescent="0.3">
      <c r="A103">
        <v>57462</v>
      </c>
      <c r="B103" t="s">
        <v>49</v>
      </c>
      <c r="C103" s="2">
        <v>423.47</v>
      </c>
      <c r="E103" s="2">
        <f t="shared" si="2"/>
        <v>70809.479999999981</v>
      </c>
      <c r="F103" t="s">
        <v>166</v>
      </c>
      <c r="G103" t="s">
        <v>19</v>
      </c>
    </row>
    <row r="104" spans="1:7" x14ac:dyDescent="0.3">
      <c r="A104">
        <v>57463</v>
      </c>
      <c r="B104" t="s">
        <v>89</v>
      </c>
      <c r="C104" s="2">
        <v>348</v>
      </c>
      <c r="E104" s="2">
        <f t="shared" si="2"/>
        <v>70461.479999999981</v>
      </c>
      <c r="F104" t="s">
        <v>166</v>
      </c>
      <c r="G104" t="s">
        <v>19</v>
      </c>
    </row>
    <row r="105" spans="1:7" x14ac:dyDescent="0.3">
      <c r="A105">
        <v>57464</v>
      </c>
      <c r="B105" t="s">
        <v>38</v>
      </c>
      <c r="C105" s="2">
        <v>603.47</v>
      </c>
      <c r="E105" s="2">
        <f t="shared" si="2"/>
        <v>69858.00999999998</v>
      </c>
      <c r="F105" t="s">
        <v>166</v>
      </c>
      <c r="G105" t="s">
        <v>19</v>
      </c>
    </row>
    <row r="106" spans="1:7" x14ac:dyDescent="0.3">
      <c r="A106">
        <v>57465</v>
      </c>
      <c r="B106" t="s">
        <v>39</v>
      </c>
      <c r="C106" s="2">
        <v>603.47</v>
      </c>
      <c r="E106" s="2">
        <f t="shared" si="2"/>
        <v>69254.539999999979</v>
      </c>
      <c r="F106" t="s">
        <v>166</v>
      </c>
      <c r="G106" t="s">
        <v>19</v>
      </c>
    </row>
    <row r="107" spans="1:7" x14ac:dyDescent="0.3">
      <c r="A107">
        <v>57466</v>
      </c>
      <c r="B107" t="s">
        <v>40</v>
      </c>
      <c r="C107" s="2">
        <v>567.48</v>
      </c>
      <c r="E107" s="2">
        <f t="shared" si="2"/>
        <v>68687.059999999983</v>
      </c>
      <c r="F107" t="s">
        <v>166</v>
      </c>
      <c r="G107" t="s">
        <v>19</v>
      </c>
    </row>
    <row r="108" spans="1:7" x14ac:dyDescent="0.3">
      <c r="A108">
        <v>57467</v>
      </c>
      <c r="B108" t="s">
        <v>41</v>
      </c>
      <c r="C108" s="2">
        <v>304.5</v>
      </c>
      <c r="E108" s="2">
        <f t="shared" si="2"/>
        <v>68382.559999999983</v>
      </c>
      <c r="F108" t="s">
        <v>166</v>
      </c>
      <c r="G108" t="s">
        <v>19</v>
      </c>
    </row>
    <row r="109" spans="1:7" x14ac:dyDescent="0.3">
      <c r="A109">
        <v>57468</v>
      </c>
      <c r="B109" t="s">
        <v>42</v>
      </c>
      <c r="C109" s="2">
        <v>423.47</v>
      </c>
      <c r="E109" s="2">
        <f t="shared" si="2"/>
        <v>67959.089999999982</v>
      </c>
      <c r="F109" t="s">
        <v>166</v>
      </c>
      <c r="G109" t="s">
        <v>19</v>
      </c>
    </row>
    <row r="110" spans="1:7" x14ac:dyDescent="0.3">
      <c r="A110">
        <v>57469</v>
      </c>
      <c r="B110" t="s">
        <v>21</v>
      </c>
      <c r="C110" s="2">
        <v>423.47</v>
      </c>
      <c r="E110" s="2">
        <f t="shared" si="2"/>
        <v>67535.619999999981</v>
      </c>
      <c r="F110" t="s">
        <v>166</v>
      </c>
      <c r="G110" t="s">
        <v>19</v>
      </c>
    </row>
    <row r="111" spans="1:7" x14ac:dyDescent="0.3">
      <c r="A111">
        <v>57470</v>
      </c>
      <c r="B111" t="s">
        <v>51</v>
      </c>
      <c r="C111" s="2">
        <v>304.5</v>
      </c>
      <c r="E111" s="2">
        <f t="shared" si="2"/>
        <v>67231.119999999981</v>
      </c>
      <c r="F111" t="s">
        <v>166</v>
      </c>
      <c r="G111" t="s">
        <v>19</v>
      </c>
    </row>
    <row r="112" spans="1:7" x14ac:dyDescent="0.3">
      <c r="A112">
        <v>57471</v>
      </c>
      <c r="B112" t="s">
        <v>25</v>
      </c>
      <c r="C112" s="2">
        <v>348</v>
      </c>
      <c r="E112" s="2">
        <f t="shared" si="2"/>
        <v>66883.119999999981</v>
      </c>
      <c r="F112" t="s">
        <v>166</v>
      </c>
      <c r="G112" t="s">
        <v>19</v>
      </c>
    </row>
    <row r="113" spans="1:7" x14ac:dyDescent="0.3">
      <c r="A113">
        <v>57472</v>
      </c>
      <c r="B113" t="s">
        <v>18</v>
      </c>
      <c r="C113" s="2">
        <v>387.47</v>
      </c>
      <c r="E113" s="2">
        <f t="shared" si="2"/>
        <v>66495.64999999998</v>
      </c>
      <c r="F113" t="s">
        <v>166</v>
      </c>
      <c r="G113" t="s">
        <v>19</v>
      </c>
    </row>
    <row r="114" spans="1:7" x14ac:dyDescent="0.3">
      <c r="A114">
        <v>57473</v>
      </c>
      <c r="B114" t="s">
        <v>43</v>
      </c>
      <c r="C114" s="2">
        <v>567.48</v>
      </c>
      <c r="E114" s="2">
        <f t="shared" si="2"/>
        <v>65928.169999999984</v>
      </c>
      <c r="F114" t="s">
        <v>166</v>
      </c>
      <c r="G114" t="s">
        <v>19</v>
      </c>
    </row>
    <row r="115" spans="1:7" x14ac:dyDescent="0.3">
      <c r="A115">
        <v>57474</v>
      </c>
      <c r="B115" t="s">
        <v>44</v>
      </c>
      <c r="C115" s="2">
        <v>348</v>
      </c>
      <c r="E115" s="2">
        <f t="shared" si="2"/>
        <v>65580.169999999984</v>
      </c>
      <c r="F115" t="s">
        <v>166</v>
      </c>
      <c r="G115" t="s">
        <v>19</v>
      </c>
    </row>
    <row r="116" spans="1:7" x14ac:dyDescent="0.3">
      <c r="A116">
        <v>57475</v>
      </c>
      <c r="B116" t="s">
        <v>45</v>
      </c>
      <c r="C116" s="2">
        <v>304.5</v>
      </c>
      <c r="E116" s="2">
        <f t="shared" si="2"/>
        <v>65275.669999999984</v>
      </c>
      <c r="F116" t="s">
        <v>166</v>
      </c>
      <c r="G116" t="s">
        <v>19</v>
      </c>
    </row>
    <row r="117" spans="1:7" x14ac:dyDescent="0.3">
      <c r="A117">
        <v>57476</v>
      </c>
      <c r="B117" t="s">
        <v>17</v>
      </c>
      <c r="C117" s="2">
        <v>0</v>
      </c>
      <c r="E117" s="2">
        <f t="shared" si="2"/>
        <v>65275.669999999984</v>
      </c>
      <c r="F117" t="s">
        <v>17</v>
      </c>
      <c r="G117" t="s">
        <v>17</v>
      </c>
    </row>
    <row r="118" spans="1:7" x14ac:dyDescent="0.3">
      <c r="A118">
        <v>57477</v>
      </c>
      <c r="B118" t="s">
        <v>55</v>
      </c>
      <c r="C118" s="2">
        <v>531.47</v>
      </c>
      <c r="E118" s="2">
        <f t="shared" si="2"/>
        <v>64744.199999999983</v>
      </c>
      <c r="F118" t="s">
        <v>166</v>
      </c>
      <c r="G118" t="s">
        <v>19</v>
      </c>
    </row>
    <row r="119" spans="1:7" x14ac:dyDescent="0.3">
      <c r="A119">
        <v>57478</v>
      </c>
      <c r="B119" t="s">
        <v>46</v>
      </c>
      <c r="C119" s="2">
        <v>348</v>
      </c>
      <c r="E119" s="2">
        <f t="shared" si="2"/>
        <v>64396.199999999983</v>
      </c>
      <c r="F119" t="s">
        <v>166</v>
      </c>
      <c r="G119" t="s">
        <v>19</v>
      </c>
    </row>
    <row r="120" spans="1:7" x14ac:dyDescent="0.3">
      <c r="A120">
        <v>57479</v>
      </c>
      <c r="B120" t="s">
        <v>48</v>
      </c>
      <c r="C120" s="2">
        <v>326.25</v>
      </c>
      <c r="E120" s="2">
        <f t="shared" si="2"/>
        <v>64069.949999999983</v>
      </c>
      <c r="F120" t="s">
        <v>166</v>
      </c>
      <c r="G120" t="s">
        <v>19</v>
      </c>
    </row>
    <row r="121" spans="1:7" x14ac:dyDescent="0.3">
      <c r="A121">
        <v>57480</v>
      </c>
      <c r="B121" t="s">
        <v>28</v>
      </c>
      <c r="C121" s="2">
        <v>387.47</v>
      </c>
      <c r="E121" s="2">
        <f t="shared" si="2"/>
        <v>63682.479999999981</v>
      </c>
      <c r="F121" t="s">
        <v>166</v>
      </c>
      <c r="G121" t="s">
        <v>19</v>
      </c>
    </row>
    <row r="122" spans="1:7" x14ac:dyDescent="0.3">
      <c r="A122">
        <v>57481</v>
      </c>
      <c r="B122" t="s">
        <v>23</v>
      </c>
      <c r="C122" s="2">
        <v>783.46</v>
      </c>
      <c r="E122" s="2">
        <f t="shared" si="2"/>
        <v>62899.019999999982</v>
      </c>
      <c r="F122" t="s">
        <v>166</v>
      </c>
      <c r="G122" t="s">
        <v>19</v>
      </c>
    </row>
    <row r="123" spans="1:7" x14ac:dyDescent="0.3">
      <c r="A123">
        <v>57482</v>
      </c>
      <c r="B123" t="s">
        <v>47</v>
      </c>
      <c r="C123" s="2">
        <v>387.47</v>
      </c>
      <c r="E123" s="2">
        <f t="shared" si="2"/>
        <v>62511.549999999981</v>
      </c>
      <c r="F123" t="s">
        <v>166</v>
      </c>
      <c r="G123" t="s">
        <v>19</v>
      </c>
    </row>
    <row r="124" spans="1:7" x14ac:dyDescent="0.3">
      <c r="A124">
        <v>57483</v>
      </c>
      <c r="B124" t="s">
        <v>52</v>
      </c>
      <c r="C124" s="2">
        <v>963.46</v>
      </c>
      <c r="E124" s="2">
        <f t="shared" si="2"/>
        <v>61548.089999999982</v>
      </c>
      <c r="F124" t="s">
        <v>166</v>
      </c>
      <c r="G124" t="s">
        <v>19</v>
      </c>
    </row>
    <row r="125" spans="1:7" x14ac:dyDescent="0.3">
      <c r="A125">
        <v>57484</v>
      </c>
      <c r="B125" t="s">
        <v>167</v>
      </c>
      <c r="C125" s="2">
        <v>304.5</v>
      </c>
      <c r="E125" s="2">
        <f t="shared" si="2"/>
        <v>61243.589999999982</v>
      </c>
      <c r="F125" t="s">
        <v>166</v>
      </c>
      <c r="G125" t="s">
        <v>19</v>
      </c>
    </row>
    <row r="126" spans="1:7" x14ac:dyDescent="0.3">
      <c r="A126">
        <v>57485</v>
      </c>
      <c r="B126" t="s">
        <v>30</v>
      </c>
      <c r="C126" s="2">
        <v>423.47</v>
      </c>
      <c r="E126" s="2">
        <f t="shared" si="2"/>
        <v>60820.119999999981</v>
      </c>
      <c r="F126" t="s">
        <v>166</v>
      </c>
      <c r="G126" t="s">
        <v>19</v>
      </c>
    </row>
    <row r="127" spans="1:7" x14ac:dyDescent="0.3">
      <c r="A127">
        <v>57486</v>
      </c>
      <c r="B127" t="s">
        <v>167</v>
      </c>
      <c r="C127" s="2">
        <v>385.7</v>
      </c>
      <c r="E127" s="2">
        <f t="shared" si="2"/>
        <v>60434.419999999984</v>
      </c>
      <c r="F127" t="s">
        <v>166</v>
      </c>
      <c r="G127" t="s">
        <v>19</v>
      </c>
    </row>
    <row r="128" spans="1:7" x14ac:dyDescent="0.3">
      <c r="A128">
        <v>57487</v>
      </c>
      <c r="B128" t="s">
        <v>167</v>
      </c>
      <c r="C128" s="2">
        <v>61.32</v>
      </c>
      <c r="E128" s="2">
        <f t="shared" si="2"/>
        <v>60373.099999999984</v>
      </c>
      <c r="F128" t="s">
        <v>84</v>
      </c>
      <c r="G128" t="s">
        <v>27</v>
      </c>
    </row>
    <row r="129" spans="1:7" x14ac:dyDescent="0.3">
      <c r="A129">
        <v>57488</v>
      </c>
      <c r="B129" t="s">
        <v>168</v>
      </c>
      <c r="C129" s="2">
        <v>1714.53</v>
      </c>
      <c r="E129" s="2">
        <f t="shared" si="2"/>
        <v>58658.569999999985</v>
      </c>
      <c r="F129" t="s">
        <v>169</v>
      </c>
      <c r="G129" t="s">
        <v>8</v>
      </c>
    </row>
    <row r="130" spans="1:7" x14ac:dyDescent="0.3">
      <c r="A130">
        <v>57489</v>
      </c>
      <c r="B130" t="s">
        <v>170</v>
      </c>
      <c r="C130" s="2">
        <v>507.35</v>
      </c>
      <c r="E130" s="2">
        <f t="shared" si="2"/>
        <v>58151.219999999987</v>
      </c>
      <c r="F130" t="s">
        <v>171</v>
      </c>
      <c r="G130" t="s">
        <v>20</v>
      </c>
    </row>
    <row r="131" spans="1:7" x14ac:dyDescent="0.3">
      <c r="A131">
        <v>57490</v>
      </c>
      <c r="B131" t="s">
        <v>56</v>
      </c>
      <c r="C131" s="2">
        <v>900</v>
      </c>
      <c r="E131" s="2">
        <f t="shared" si="2"/>
        <v>57251.219999999987</v>
      </c>
      <c r="F131" t="s">
        <v>29</v>
      </c>
      <c r="G131" t="s">
        <v>29</v>
      </c>
    </row>
    <row r="132" spans="1:7" x14ac:dyDescent="0.3">
      <c r="A132">
        <v>57491</v>
      </c>
      <c r="B132" t="s">
        <v>59</v>
      </c>
      <c r="C132" s="2">
        <v>500</v>
      </c>
      <c r="E132" s="2">
        <f t="shared" si="2"/>
        <v>56751.219999999987</v>
      </c>
      <c r="F132" t="s">
        <v>29</v>
      </c>
      <c r="G132" t="s">
        <v>29</v>
      </c>
    </row>
    <row r="133" spans="1:7" x14ac:dyDescent="0.3">
      <c r="A133">
        <v>57492</v>
      </c>
      <c r="B133" t="s">
        <v>57</v>
      </c>
      <c r="C133" s="2">
        <v>750</v>
      </c>
      <c r="E133" s="2">
        <f t="shared" si="2"/>
        <v>56001.219999999987</v>
      </c>
      <c r="F133" t="s">
        <v>29</v>
      </c>
      <c r="G133" t="s">
        <v>29</v>
      </c>
    </row>
    <row r="134" spans="1:7" x14ac:dyDescent="0.3">
      <c r="A134">
        <v>57493</v>
      </c>
      <c r="B134" t="s">
        <v>58</v>
      </c>
      <c r="C134" s="2">
        <v>750</v>
      </c>
      <c r="E134" s="2">
        <f t="shared" si="2"/>
        <v>55251.219999999987</v>
      </c>
      <c r="F134" t="s">
        <v>29</v>
      </c>
      <c r="G134" t="s">
        <v>29</v>
      </c>
    </row>
    <row r="135" spans="1:7" x14ac:dyDescent="0.3">
      <c r="A135">
        <v>57494</v>
      </c>
      <c r="B135" t="s">
        <v>172</v>
      </c>
      <c r="C135" s="2">
        <v>175</v>
      </c>
      <c r="E135" s="2">
        <f t="shared" si="2"/>
        <v>55076.219999999987</v>
      </c>
      <c r="F135" t="s">
        <v>173</v>
      </c>
      <c r="G135" t="s">
        <v>69</v>
      </c>
    </row>
    <row r="136" spans="1:7" x14ac:dyDescent="0.3">
      <c r="A136">
        <v>57495</v>
      </c>
      <c r="B136" t="s">
        <v>174</v>
      </c>
      <c r="C136" s="2">
        <v>300</v>
      </c>
      <c r="E136" s="2">
        <f t="shared" si="2"/>
        <v>54776.219999999987</v>
      </c>
      <c r="F136" t="s">
        <v>175</v>
      </c>
      <c r="G136" t="s">
        <v>69</v>
      </c>
    </row>
    <row r="137" spans="1:7" x14ac:dyDescent="0.3">
      <c r="A137">
        <v>57496</v>
      </c>
      <c r="B137" t="s">
        <v>176</v>
      </c>
      <c r="C137" s="2">
        <v>75</v>
      </c>
      <c r="E137" s="2">
        <f t="shared" si="2"/>
        <v>54701.219999999987</v>
      </c>
      <c r="F137" t="s">
        <v>177</v>
      </c>
      <c r="G137" t="s">
        <v>8</v>
      </c>
    </row>
    <row r="138" spans="1:7" x14ac:dyDescent="0.3">
      <c r="A138">
        <v>57497</v>
      </c>
      <c r="B138" t="s">
        <v>17</v>
      </c>
      <c r="C138" s="2">
        <v>0</v>
      </c>
      <c r="E138" s="2">
        <f t="shared" si="2"/>
        <v>54701.219999999987</v>
      </c>
      <c r="F138" t="s">
        <v>17</v>
      </c>
      <c r="G138" t="s">
        <v>17</v>
      </c>
    </row>
    <row r="139" spans="1:7" x14ac:dyDescent="0.3">
      <c r="A139">
        <v>57498</v>
      </c>
      <c r="B139" t="s">
        <v>178</v>
      </c>
      <c r="C139" s="2">
        <v>42.75</v>
      </c>
      <c r="E139" s="2">
        <f t="shared" si="2"/>
        <v>54658.469999999987</v>
      </c>
      <c r="F139" t="s">
        <v>179</v>
      </c>
      <c r="G139" t="s">
        <v>20</v>
      </c>
    </row>
    <row r="140" spans="1:7" x14ac:dyDescent="0.3">
      <c r="A140">
        <v>57499</v>
      </c>
      <c r="B140" t="s">
        <v>180</v>
      </c>
      <c r="C140" s="2">
        <v>471.96</v>
      </c>
      <c r="E140" s="2">
        <f t="shared" si="2"/>
        <v>54186.509999999987</v>
      </c>
      <c r="F140" t="s">
        <v>181</v>
      </c>
      <c r="G140" t="s">
        <v>79</v>
      </c>
    </row>
    <row r="141" spans="1:7" x14ac:dyDescent="0.3">
      <c r="A141">
        <v>57500</v>
      </c>
      <c r="B141" t="s">
        <v>182</v>
      </c>
      <c r="C141" s="2">
        <v>411.42</v>
      </c>
      <c r="E141" s="2">
        <f t="shared" si="2"/>
        <v>53775.089999999989</v>
      </c>
      <c r="F141" t="s">
        <v>183</v>
      </c>
      <c r="G141" t="s">
        <v>8</v>
      </c>
    </row>
    <row r="142" spans="1:7" x14ac:dyDescent="0.3">
      <c r="A142">
        <v>57501</v>
      </c>
      <c r="B142" t="s">
        <v>184</v>
      </c>
      <c r="C142" s="2">
        <v>263.93</v>
      </c>
      <c r="E142" s="2">
        <f t="shared" si="2"/>
        <v>53511.159999999989</v>
      </c>
      <c r="F142" t="s">
        <v>185</v>
      </c>
      <c r="G142" t="s">
        <v>85</v>
      </c>
    </row>
    <row r="143" spans="1:7" x14ac:dyDescent="0.3">
      <c r="A143">
        <v>57502</v>
      </c>
      <c r="B143" t="s">
        <v>186</v>
      </c>
      <c r="C143" s="2">
        <v>500</v>
      </c>
      <c r="E143" s="2">
        <f t="shared" si="2"/>
        <v>53011.159999999989</v>
      </c>
      <c r="F143" t="s">
        <v>187</v>
      </c>
      <c r="G143" t="s">
        <v>20</v>
      </c>
    </row>
    <row r="144" spans="1:7" x14ac:dyDescent="0.3">
      <c r="A144">
        <v>57503</v>
      </c>
      <c r="B144" t="s">
        <v>188</v>
      </c>
      <c r="C144" s="2">
        <v>600</v>
      </c>
      <c r="E144" s="2">
        <f t="shared" si="2"/>
        <v>52411.159999999989</v>
      </c>
      <c r="F144" t="s">
        <v>20</v>
      </c>
      <c r="G144" t="s">
        <v>20</v>
      </c>
    </row>
    <row r="145" spans="1:7" x14ac:dyDescent="0.3">
      <c r="A145">
        <v>57504</v>
      </c>
      <c r="B145" t="s">
        <v>17</v>
      </c>
      <c r="C145" s="2">
        <v>0</v>
      </c>
      <c r="E145" s="2">
        <f t="shared" si="2"/>
        <v>52411.159999999989</v>
      </c>
      <c r="F145" t="s">
        <v>17</v>
      </c>
      <c r="G145" t="s">
        <v>17</v>
      </c>
    </row>
    <row r="146" spans="1:7" x14ac:dyDescent="0.3">
      <c r="A146">
        <v>57505</v>
      </c>
      <c r="B146" t="s">
        <v>189</v>
      </c>
      <c r="C146" s="2">
        <v>40</v>
      </c>
      <c r="E146" s="2">
        <f t="shared" si="2"/>
        <v>52371.159999999989</v>
      </c>
      <c r="F146" t="s">
        <v>20</v>
      </c>
      <c r="G146" t="s">
        <v>20</v>
      </c>
    </row>
    <row r="147" spans="1:7" x14ac:dyDescent="0.3">
      <c r="A147">
        <v>57506</v>
      </c>
      <c r="B147" t="s">
        <v>190</v>
      </c>
      <c r="C147" s="2">
        <v>300</v>
      </c>
      <c r="E147" s="2">
        <f>+E146-C147+D147</f>
        <v>52071.159999999989</v>
      </c>
      <c r="F147" t="s">
        <v>20</v>
      </c>
      <c r="G147" t="s">
        <v>20</v>
      </c>
    </row>
    <row r="148" spans="1:7" x14ac:dyDescent="0.3">
      <c r="A148">
        <v>57507</v>
      </c>
      <c r="B148" t="s">
        <v>17</v>
      </c>
      <c r="C148" s="2">
        <v>0</v>
      </c>
      <c r="E148" s="2">
        <f t="shared" ref="E148:E211" si="3">+E147-C148+D148</f>
        <v>52071.159999999989</v>
      </c>
      <c r="F148" t="s">
        <v>17</v>
      </c>
      <c r="G148" t="s">
        <v>17</v>
      </c>
    </row>
    <row r="149" spans="1:7" x14ac:dyDescent="0.3">
      <c r="A149">
        <v>57508</v>
      </c>
      <c r="B149" t="s">
        <v>17</v>
      </c>
      <c r="C149" s="2">
        <v>0</v>
      </c>
      <c r="E149" s="2">
        <f t="shared" si="3"/>
        <v>52071.159999999989</v>
      </c>
      <c r="F149" t="s">
        <v>17</v>
      </c>
      <c r="G149" t="s">
        <v>17</v>
      </c>
    </row>
    <row r="150" spans="1:7" x14ac:dyDescent="0.3">
      <c r="A150">
        <v>57509</v>
      </c>
      <c r="B150" t="s">
        <v>191</v>
      </c>
      <c r="C150" s="2">
        <v>300</v>
      </c>
      <c r="E150" s="2">
        <f t="shared" si="3"/>
        <v>51771.159999999989</v>
      </c>
      <c r="F150" t="s">
        <v>20</v>
      </c>
      <c r="G150" t="s">
        <v>20</v>
      </c>
    </row>
    <row r="151" spans="1:7" x14ac:dyDescent="0.3">
      <c r="A151">
        <v>57510</v>
      </c>
      <c r="B151" t="s">
        <v>192</v>
      </c>
      <c r="C151" s="2"/>
      <c r="D151">
        <v>10000</v>
      </c>
      <c r="E151" s="2">
        <f>+E150-C151+D151</f>
        <v>61771.159999999989</v>
      </c>
      <c r="F151" t="s">
        <v>193</v>
      </c>
      <c r="G151" t="s">
        <v>9</v>
      </c>
    </row>
    <row r="152" spans="1:7" x14ac:dyDescent="0.3">
      <c r="A152">
        <v>57511</v>
      </c>
      <c r="B152" t="s">
        <v>188</v>
      </c>
      <c r="C152" s="2">
        <v>80</v>
      </c>
      <c r="E152" s="2">
        <f t="shared" si="3"/>
        <v>61691.159999999989</v>
      </c>
      <c r="F152" t="s">
        <v>194</v>
      </c>
      <c r="G152" t="s">
        <v>20</v>
      </c>
    </row>
    <row r="153" spans="1:7" x14ac:dyDescent="0.3">
      <c r="A153">
        <v>57512</v>
      </c>
      <c r="B153" t="s">
        <v>195</v>
      </c>
      <c r="C153" s="2">
        <v>376.9</v>
      </c>
      <c r="E153" s="2">
        <f t="shared" si="3"/>
        <v>61314.259999999987</v>
      </c>
      <c r="F153" t="s">
        <v>196</v>
      </c>
      <c r="G153" t="s">
        <v>79</v>
      </c>
    </row>
    <row r="154" spans="1:7" x14ac:dyDescent="0.3">
      <c r="A154">
        <v>57513</v>
      </c>
      <c r="B154" t="s">
        <v>197</v>
      </c>
      <c r="C154" s="2">
        <v>641.5</v>
      </c>
      <c r="E154" s="2">
        <f t="shared" si="3"/>
        <v>60672.759999999987</v>
      </c>
      <c r="F154" t="s">
        <v>198</v>
      </c>
      <c r="G154" t="s">
        <v>8</v>
      </c>
    </row>
    <row r="155" spans="1:7" x14ac:dyDescent="0.3">
      <c r="A155">
        <v>57514</v>
      </c>
      <c r="B155" t="s">
        <v>199</v>
      </c>
      <c r="C155" s="2">
        <v>275</v>
      </c>
      <c r="E155" s="2">
        <f>+E154-C155+D155</f>
        <v>60397.759999999987</v>
      </c>
      <c r="F155" t="s">
        <v>200</v>
      </c>
      <c r="G155" t="s">
        <v>8</v>
      </c>
    </row>
    <row r="156" spans="1:7" x14ac:dyDescent="0.3">
      <c r="A156">
        <v>57515</v>
      </c>
      <c r="B156" t="s">
        <v>201</v>
      </c>
      <c r="C156" s="2">
        <v>187.51</v>
      </c>
      <c r="D156" s="9"/>
      <c r="E156" s="2">
        <f t="shared" si="3"/>
        <v>60210.249999999985</v>
      </c>
      <c r="F156" t="s">
        <v>202</v>
      </c>
      <c r="G156" t="s">
        <v>85</v>
      </c>
    </row>
    <row r="157" spans="1:7" x14ac:dyDescent="0.3">
      <c r="A157">
        <v>57516</v>
      </c>
      <c r="B157" t="s">
        <v>139</v>
      </c>
      <c r="C157" s="2">
        <v>434.72</v>
      </c>
      <c r="E157" s="2">
        <f t="shared" si="3"/>
        <v>59775.529999999984</v>
      </c>
      <c r="F157" t="s">
        <v>203</v>
      </c>
      <c r="G157" t="s">
        <v>91</v>
      </c>
    </row>
    <row r="158" spans="1:7" x14ac:dyDescent="0.3">
      <c r="A158">
        <v>57517</v>
      </c>
      <c r="B158" t="s">
        <v>204</v>
      </c>
      <c r="C158" s="2">
        <v>260.08999999999997</v>
      </c>
      <c r="E158" s="2">
        <f t="shared" si="3"/>
        <v>59515.439999999988</v>
      </c>
      <c r="F158" t="s">
        <v>205</v>
      </c>
      <c r="G158" t="s">
        <v>85</v>
      </c>
    </row>
    <row r="159" spans="1:7" x14ac:dyDescent="0.3">
      <c r="A159">
        <v>57518</v>
      </c>
      <c r="B159" t="s">
        <v>135</v>
      </c>
      <c r="C159" s="2">
        <v>898.67</v>
      </c>
      <c r="E159" s="2">
        <f t="shared" si="3"/>
        <v>58616.76999999999</v>
      </c>
      <c r="F159" t="s">
        <v>206</v>
      </c>
      <c r="G159" t="s">
        <v>8</v>
      </c>
    </row>
    <row r="160" spans="1:7" x14ac:dyDescent="0.3">
      <c r="A160">
        <v>57519</v>
      </c>
      <c r="B160" t="s">
        <v>17</v>
      </c>
      <c r="C160" s="2">
        <v>0</v>
      </c>
      <c r="E160" s="2">
        <f t="shared" si="3"/>
        <v>58616.76999999999</v>
      </c>
      <c r="F160" t="s">
        <v>17</v>
      </c>
      <c r="G160" t="s">
        <v>17</v>
      </c>
    </row>
    <row r="161" spans="1:7" x14ac:dyDescent="0.3">
      <c r="A161">
        <v>57520</v>
      </c>
      <c r="B161" t="s">
        <v>207</v>
      </c>
      <c r="C161" s="2">
        <v>227.5</v>
      </c>
      <c r="E161" s="2">
        <f t="shared" si="3"/>
        <v>58389.26999999999</v>
      </c>
      <c r="F161" t="s">
        <v>208</v>
      </c>
      <c r="G161" t="s">
        <v>8</v>
      </c>
    </row>
    <row r="162" spans="1:7" x14ac:dyDescent="0.3">
      <c r="A162">
        <v>57521</v>
      </c>
      <c r="B162" t="s">
        <v>209</v>
      </c>
      <c r="C162" s="2">
        <v>287.73</v>
      </c>
      <c r="E162" s="2">
        <f t="shared" si="3"/>
        <v>58101.539999999986</v>
      </c>
      <c r="F162" t="s">
        <v>210</v>
      </c>
      <c r="G162" t="s">
        <v>85</v>
      </c>
    </row>
    <row r="163" spans="1:7" x14ac:dyDescent="0.3">
      <c r="A163">
        <v>57522</v>
      </c>
      <c r="B163" t="s">
        <v>211</v>
      </c>
      <c r="C163" s="2">
        <v>277.25</v>
      </c>
      <c r="E163" s="2">
        <f t="shared" si="3"/>
        <v>57824.289999999986</v>
      </c>
      <c r="F163" t="s">
        <v>212</v>
      </c>
      <c r="G163" t="s">
        <v>85</v>
      </c>
    </row>
    <row r="164" spans="1:7" x14ac:dyDescent="0.3">
      <c r="A164">
        <v>57523</v>
      </c>
      <c r="B164" t="s">
        <v>213</v>
      </c>
      <c r="C164" s="2">
        <v>58.93</v>
      </c>
      <c r="E164" s="2">
        <f t="shared" si="3"/>
        <v>57765.359999999986</v>
      </c>
      <c r="F164" t="s">
        <v>214</v>
      </c>
      <c r="G164" t="s">
        <v>8</v>
      </c>
    </row>
    <row r="165" spans="1:7" x14ac:dyDescent="0.3">
      <c r="A165">
        <v>57524</v>
      </c>
      <c r="B165" t="s">
        <v>215</v>
      </c>
      <c r="C165" s="2">
        <v>340.03</v>
      </c>
      <c r="E165" s="2">
        <f t="shared" si="3"/>
        <v>57425.329999999987</v>
      </c>
      <c r="F165" t="s">
        <v>216</v>
      </c>
      <c r="G165" t="s">
        <v>8</v>
      </c>
    </row>
    <row r="166" spans="1:7" x14ac:dyDescent="0.3">
      <c r="A166">
        <v>57525</v>
      </c>
      <c r="B166" t="s">
        <v>217</v>
      </c>
      <c r="C166" s="2">
        <v>156.61000000000001</v>
      </c>
      <c r="E166" s="2">
        <f t="shared" si="3"/>
        <v>57268.719999999987</v>
      </c>
      <c r="F166" t="s">
        <v>218</v>
      </c>
      <c r="G166" t="s">
        <v>8</v>
      </c>
    </row>
    <row r="167" spans="1:7" x14ac:dyDescent="0.3">
      <c r="A167">
        <v>57526</v>
      </c>
      <c r="B167" t="s">
        <v>130</v>
      </c>
      <c r="C167" s="2">
        <v>65.180000000000007</v>
      </c>
      <c r="E167" s="2">
        <f t="shared" si="3"/>
        <v>57203.539999999986</v>
      </c>
      <c r="F167" t="s">
        <v>219</v>
      </c>
      <c r="G167" t="s">
        <v>8</v>
      </c>
    </row>
    <row r="168" spans="1:7" x14ac:dyDescent="0.3">
      <c r="A168">
        <v>57527</v>
      </c>
      <c r="B168" t="s">
        <v>220</v>
      </c>
      <c r="C168" s="2">
        <v>132.94</v>
      </c>
      <c r="E168" s="2">
        <f t="shared" si="3"/>
        <v>57070.599999999984</v>
      </c>
      <c r="F168" t="s">
        <v>221</v>
      </c>
      <c r="G168" t="s">
        <v>8</v>
      </c>
    </row>
    <row r="169" spans="1:7" x14ac:dyDescent="0.3">
      <c r="A169">
        <v>57528</v>
      </c>
      <c r="B169" t="s">
        <v>222</v>
      </c>
      <c r="C169" s="2">
        <v>255.51</v>
      </c>
      <c r="E169" s="2">
        <f t="shared" si="3"/>
        <v>56815.089999999982</v>
      </c>
      <c r="F169" t="s">
        <v>223</v>
      </c>
      <c r="G169" t="s">
        <v>8</v>
      </c>
    </row>
    <row r="170" spans="1:7" x14ac:dyDescent="0.3">
      <c r="A170">
        <v>57529</v>
      </c>
      <c r="B170" t="s">
        <v>224</v>
      </c>
      <c r="C170" s="2">
        <v>1850</v>
      </c>
      <c r="E170" s="2">
        <f t="shared" si="3"/>
        <v>54965.089999999982</v>
      </c>
      <c r="F170" t="s">
        <v>225</v>
      </c>
      <c r="G170" t="s">
        <v>8</v>
      </c>
    </row>
    <row r="171" spans="1:7" x14ac:dyDescent="0.3">
      <c r="A171">
        <v>57530</v>
      </c>
      <c r="B171" t="s">
        <v>61</v>
      </c>
      <c r="C171" s="2">
        <v>287.33999999999997</v>
      </c>
      <c r="E171" s="2">
        <f t="shared" si="3"/>
        <v>54677.749999999985</v>
      </c>
      <c r="F171" t="s">
        <v>226</v>
      </c>
      <c r="G171" t="s">
        <v>32</v>
      </c>
    </row>
    <row r="172" spans="1:7" x14ac:dyDescent="0.3">
      <c r="A172">
        <v>57531</v>
      </c>
      <c r="B172" t="s">
        <v>137</v>
      </c>
      <c r="C172" s="2">
        <v>1720.26</v>
      </c>
      <c r="E172" s="2">
        <f t="shared" si="3"/>
        <v>52957.489999999983</v>
      </c>
      <c r="F172" t="s">
        <v>227</v>
      </c>
      <c r="G172" t="s">
        <v>65</v>
      </c>
    </row>
    <row r="173" spans="1:7" x14ac:dyDescent="0.3">
      <c r="A173">
        <v>57532</v>
      </c>
      <c r="B173" t="s">
        <v>228</v>
      </c>
      <c r="C173" s="2">
        <v>1198.4000000000001</v>
      </c>
      <c r="E173" s="2">
        <f t="shared" si="3"/>
        <v>51759.089999999982</v>
      </c>
      <c r="F173" t="s">
        <v>229</v>
      </c>
      <c r="G173" t="s">
        <v>85</v>
      </c>
    </row>
    <row r="174" spans="1:7" x14ac:dyDescent="0.3">
      <c r="A174">
        <v>57533</v>
      </c>
      <c r="B174" t="s">
        <v>230</v>
      </c>
      <c r="C174" s="2">
        <v>297.99</v>
      </c>
      <c r="E174" s="2">
        <f t="shared" si="3"/>
        <v>51461.099999999984</v>
      </c>
      <c r="F174" t="s">
        <v>231</v>
      </c>
      <c r="G174" t="s">
        <v>85</v>
      </c>
    </row>
    <row r="175" spans="1:7" x14ac:dyDescent="0.3">
      <c r="A175">
        <v>57534</v>
      </c>
      <c r="B175" t="s">
        <v>232</v>
      </c>
      <c r="C175" s="2">
        <v>1883.7</v>
      </c>
      <c r="E175" s="2">
        <f t="shared" si="3"/>
        <v>49577.399999999987</v>
      </c>
      <c r="F175" t="s">
        <v>233</v>
      </c>
      <c r="G175" t="s">
        <v>95</v>
      </c>
    </row>
    <row r="176" spans="1:7" x14ac:dyDescent="0.3">
      <c r="A176">
        <v>57535</v>
      </c>
      <c r="B176" t="s">
        <v>234</v>
      </c>
      <c r="C176" s="2">
        <v>240</v>
      </c>
      <c r="E176" s="2">
        <f t="shared" si="3"/>
        <v>49337.399999999987</v>
      </c>
      <c r="F176" t="s">
        <v>235</v>
      </c>
      <c r="G176" t="s">
        <v>8</v>
      </c>
    </row>
    <row r="177" spans="1:7" x14ac:dyDescent="0.3">
      <c r="A177">
        <v>57536</v>
      </c>
      <c r="B177" t="s">
        <v>236</v>
      </c>
      <c r="C177" s="2">
        <v>705</v>
      </c>
      <c r="E177" s="2">
        <f t="shared" si="3"/>
        <v>48632.399999999987</v>
      </c>
      <c r="F177" t="s">
        <v>237</v>
      </c>
      <c r="G177" t="s">
        <v>85</v>
      </c>
    </row>
    <row r="178" spans="1:7" x14ac:dyDescent="0.3">
      <c r="A178">
        <v>57537</v>
      </c>
      <c r="B178" t="s">
        <v>238</v>
      </c>
      <c r="C178" s="2">
        <v>1425.38</v>
      </c>
      <c r="E178" s="2">
        <f t="shared" si="3"/>
        <v>47207.01999999999</v>
      </c>
      <c r="F178" t="s">
        <v>239</v>
      </c>
      <c r="G178" t="s">
        <v>8</v>
      </c>
    </row>
    <row r="179" spans="1:7" x14ac:dyDescent="0.3">
      <c r="A179">
        <v>57538</v>
      </c>
      <c r="B179" t="s">
        <v>170</v>
      </c>
      <c r="C179" s="2">
        <v>2000</v>
      </c>
      <c r="E179" s="2">
        <f t="shared" si="3"/>
        <v>45207.01999999999</v>
      </c>
      <c r="F179" t="s">
        <v>240</v>
      </c>
      <c r="G179" t="s">
        <v>69</v>
      </c>
    </row>
    <row r="180" spans="1:7" x14ac:dyDescent="0.3">
      <c r="A180">
        <v>57539</v>
      </c>
      <c r="B180" t="s">
        <v>241</v>
      </c>
      <c r="C180" s="2">
        <v>42.5</v>
      </c>
      <c r="E180" s="2">
        <f t="shared" si="3"/>
        <v>45164.51999999999</v>
      </c>
      <c r="F180" t="s">
        <v>165</v>
      </c>
      <c r="G180" t="s">
        <v>20</v>
      </c>
    </row>
    <row r="181" spans="1:7" x14ac:dyDescent="0.3">
      <c r="A181">
        <v>57540</v>
      </c>
      <c r="B181" t="s">
        <v>242</v>
      </c>
      <c r="C181" s="2">
        <v>596.66999999999996</v>
      </c>
      <c r="E181" s="2">
        <f t="shared" si="3"/>
        <v>44567.849999999991</v>
      </c>
      <c r="F181" t="s">
        <v>66</v>
      </c>
      <c r="G181" t="s">
        <v>66</v>
      </c>
    </row>
    <row r="182" spans="1:7" x14ac:dyDescent="0.3">
      <c r="A182">
        <v>57541</v>
      </c>
      <c r="B182" t="s">
        <v>243</v>
      </c>
      <c r="C182" s="2">
        <v>30</v>
      </c>
      <c r="E182" s="2">
        <f t="shared" si="3"/>
        <v>44537.849999999991</v>
      </c>
      <c r="F182" t="s">
        <v>244</v>
      </c>
      <c r="G182" t="s">
        <v>69</v>
      </c>
    </row>
    <row r="183" spans="1:7" x14ac:dyDescent="0.3">
      <c r="A183">
        <v>57542</v>
      </c>
      <c r="B183" t="s">
        <v>245</v>
      </c>
      <c r="C183" s="2">
        <v>1000</v>
      </c>
      <c r="E183" s="2">
        <f t="shared" si="3"/>
        <v>43537.849999999991</v>
      </c>
      <c r="F183" t="s">
        <v>246</v>
      </c>
      <c r="G183" t="s">
        <v>20</v>
      </c>
    </row>
    <row r="184" spans="1:7" x14ac:dyDescent="0.3">
      <c r="A184">
        <v>57543</v>
      </c>
      <c r="B184" t="s">
        <v>17</v>
      </c>
      <c r="C184" s="2">
        <v>0</v>
      </c>
      <c r="E184" s="2">
        <f t="shared" si="3"/>
        <v>43537.849999999991</v>
      </c>
      <c r="F184" t="s">
        <v>17</v>
      </c>
      <c r="G184" t="s">
        <v>17</v>
      </c>
    </row>
    <row r="185" spans="1:7" x14ac:dyDescent="0.3">
      <c r="A185">
        <v>57544</v>
      </c>
      <c r="B185" t="s">
        <v>247</v>
      </c>
      <c r="C185" s="2">
        <v>657.23</v>
      </c>
      <c r="E185" s="2">
        <f t="shared" si="3"/>
        <v>42880.619999999988</v>
      </c>
      <c r="F185" t="s">
        <v>248</v>
      </c>
      <c r="G185" t="s">
        <v>85</v>
      </c>
    </row>
    <row r="186" spans="1:7" x14ac:dyDescent="0.3">
      <c r="A186">
        <v>57545</v>
      </c>
      <c r="B186" t="s">
        <v>249</v>
      </c>
      <c r="C186" s="2">
        <v>115.3</v>
      </c>
      <c r="E186" s="2">
        <f t="shared" si="3"/>
        <v>42765.319999999985</v>
      </c>
      <c r="F186" t="s">
        <v>250</v>
      </c>
      <c r="G186" t="s">
        <v>8</v>
      </c>
    </row>
    <row r="187" spans="1:7" x14ac:dyDescent="0.3">
      <c r="A187">
        <v>57546</v>
      </c>
      <c r="B187" t="s">
        <v>17</v>
      </c>
      <c r="C187" s="2">
        <v>0</v>
      </c>
      <c r="E187" s="2">
        <f t="shared" si="3"/>
        <v>42765.319999999985</v>
      </c>
      <c r="F187" t="s">
        <v>17</v>
      </c>
      <c r="G187" t="s">
        <v>17</v>
      </c>
    </row>
    <row r="188" spans="1:7" x14ac:dyDescent="0.3">
      <c r="A188">
        <v>57547</v>
      </c>
      <c r="B188" t="s">
        <v>17</v>
      </c>
      <c r="C188" s="2">
        <v>0</v>
      </c>
      <c r="E188" s="2">
        <f t="shared" si="3"/>
        <v>42765.319999999985</v>
      </c>
      <c r="F188" t="s">
        <v>17</v>
      </c>
      <c r="G188" t="s">
        <v>17</v>
      </c>
    </row>
    <row r="189" spans="1:7" x14ac:dyDescent="0.3">
      <c r="A189">
        <v>57548</v>
      </c>
      <c r="B189" t="s">
        <v>251</v>
      </c>
      <c r="C189" s="2">
        <v>1934.58</v>
      </c>
      <c r="E189" s="2">
        <f t="shared" si="3"/>
        <v>40830.739999999983</v>
      </c>
      <c r="F189" t="s">
        <v>252</v>
      </c>
      <c r="G189" t="s">
        <v>8</v>
      </c>
    </row>
    <row r="190" spans="1:7" x14ac:dyDescent="0.3">
      <c r="A190">
        <v>57549</v>
      </c>
      <c r="B190" t="s">
        <v>10</v>
      </c>
      <c r="C190" s="2">
        <v>160</v>
      </c>
      <c r="E190" s="2">
        <f t="shared" si="3"/>
        <v>40670.739999999983</v>
      </c>
      <c r="F190" t="s">
        <v>11</v>
      </c>
      <c r="G190" t="s">
        <v>11</v>
      </c>
    </row>
    <row r="191" spans="1:7" x14ac:dyDescent="0.3">
      <c r="A191">
        <v>57550</v>
      </c>
      <c r="B191" t="s">
        <v>17</v>
      </c>
      <c r="C191" s="2">
        <v>0</v>
      </c>
      <c r="E191" s="2">
        <f t="shared" si="3"/>
        <v>40670.739999999983</v>
      </c>
      <c r="F191" t="s">
        <v>17</v>
      </c>
      <c r="G191" t="s">
        <v>17</v>
      </c>
    </row>
    <row r="192" spans="1:7" x14ac:dyDescent="0.3">
      <c r="A192">
        <v>57551</v>
      </c>
      <c r="B192" t="s">
        <v>253</v>
      </c>
      <c r="C192" s="2">
        <v>100</v>
      </c>
      <c r="E192" s="2">
        <f t="shared" si="3"/>
        <v>40570.739999999983</v>
      </c>
      <c r="F192" t="s">
        <v>254</v>
      </c>
      <c r="G192" t="s">
        <v>69</v>
      </c>
    </row>
    <row r="193" spans="1:7" x14ac:dyDescent="0.3">
      <c r="A193">
        <v>57552</v>
      </c>
      <c r="B193" t="s">
        <v>255</v>
      </c>
      <c r="C193">
        <v>160</v>
      </c>
      <c r="E193" s="2">
        <f t="shared" si="3"/>
        <v>40410.739999999983</v>
      </c>
      <c r="F193" t="s">
        <v>256</v>
      </c>
      <c r="G193" t="s">
        <v>69</v>
      </c>
    </row>
    <row r="194" spans="1:7" x14ac:dyDescent="0.3">
      <c r="A194">
        <v>57553</v>
      </c>
      <c r="B194" t="s">
        <v>257</v>
      </c>
      <c r="C194" s="2">
        <v>822.33</v>
      </c>
      <c r="E194" s="2">
        <f t="shared" si="3"/>
        <v>39588.409999999982</v>
      </c>
      <c r="F194" t="s">
        <v>258</v>
      </c>
      <c r="G194" t="s">
        <v>91</v>
      </c>
    </row>
    <row r="195" spans="1:7" x14ac:dyDescent="0.3">
      <c r="A195">
        <v>57554</v>
      </c>
      <c r="B195" t="s">
        <v>17</v>
      </c>
      <c r="C195" s="2">
        <v>0</v>
      </c>
      <c r="E195" s="2">
        <f t="shared" si="3"/>
        <v>39588.409999999982</v>
      </c>
      <c r="F195" t="s">
        <v>17</v>
      </c>
      <c r="G195" t="s">
        <v>17</v>
      </c>
    </row>
    <row r="196" spans="1:7" x14ac:dyDescent="0.3">
      <c r="A196">
        <v>57555</v>
      </c>
      <c r="B196" t="s">
        <v>242</v>
      </c>
      <c r="C196" s="2">
        <v>1370.74</v>
      </c>
      <c r="E196" s="2">
        <f t="shared" si="3"/>
        <v>38217.669999999984</v>
      </c>
      <c r="F196" t="s">
        <v>259</v>
      </c>
      <c r="G196" t="s">
        <v>19</v>
      </c>
    </row>
    <row r="197" spans="1:7" x14ac:dyDescent="0.3">
      <c r="A197">
        <v>57556</v>
      </c>
      <c r="B197" t="s">
        <v>242</v>
      </c>
      <c r="C197" s="2">
        <v>1422.94</v>
      </c>
      <c r="E197" s="2">
        <f t="shared" si="3"/>
        <v>36794.729999999981</v>
      </c>
      <c r="F197" t="s">
        <v>260</v>
      </c>
      <c r="G197" t="s">
        <v>19</v>
      </c>
    </row>
    <row r="198" spans="1:7" x14ac:dyDescent="0.3">
      <c r="A198">
        <v>57557</v>
      </c>
      <c r="B198" t="s">
        <v>242</v>
      </c>
      <c r="C198" s="2">
        <v>186.17</v>
      </c>
      <c r="E198" s="2">
        <f t="shared" si="3"/>
        <v>36608.559999999983</v>
      </c>
      <c r="F198" t="s">
        <v>261</v>
      </c>
      <c r="G198" t="s">
        <v>27</v>
      </c>
    </row>
    <row r="199" spans="1:7" x14ac:dyDescent="0.3">
      <c r="A199">
        <v>57558</v>
      </c>
      <c r="B199" t="s">
        <v>242</v>
      </c>
      <c r="C199" s="2">
        <v>1422.94</v>
      </c>
      <c r="E199" s="2">
        <f t="shared" si="3"/>
        <v>35185.619999999981</v>
      </c>
      <c r="F199" t="s">
        <v>262</v>
      </c>
      <c r="G199" t="s">
        <v>19</v>
      </c>
    </row>
    <row r="200" spans="1:7" x14ac:dyDescent="0.3">
      <c r="A200">
        <v>57559</v>
      </c>
      <c r="B200" t="s">
        <v>242</v>
      </c>
      <c r="C200" s="2">
        <v>1422.94</v>
      </c>
      <c r="E200" s="2">
        <f t="shared" si="3"/>
        <v>33762.679999999978</v>
      </c>
      <c r="F200" t="s">
        <v>263</v>
      </c>
      <c r="G200" t="s">
        <v>19</v>
      </c>
    </row>
    <row r="201" spans="1:7" x14ac:dyDescent="0.3">
      <c r="A201">
        <v>57560</v>
      </c>
      <c r="B201" t="s">
        <v>242</v>
      </c>
      <c r="C201" s="2">
        <v>1422.94</v>
      </c>
      <c r="E201" s="2">
        <f t="shared" si="3"/>
        <v>32339.73999999998</v>
      </c>
      <c r="F201" t="s">
        <v>264</v>
      </c>
      <c r="G201" t="s">
        <v>19</v>
      </c>
    </row>
    <row r="202" spans="1:7" x14ac:dyDescent="0.3">
      <c r="A202">
        <v>57561</v>
      </c>
      <c r="B202" t="s">
        <v>242</v>
      </c>
      <c r="C202" s="2">
        <v>711.47</v>
      </c>
      <c r="E202" s="2">
        <f t="shared" si="3"/>
        <v>31628.269999999979</v>
      </c>
      <c r="F202" t="s">
        <v>265</v>
      </c>
      <c r="G202" t="s">
        <v>19</v>
      </c>
    </row>
    <row r="203" spans="1:7" x14ac:dyDescent="0.3">
      <c r="A203">
        <v>57562</v>
      </c>
      <c r="B203" t="s">
        <v>242</v>
      </c>
      <c r="C203" s="2">
        <v>508.81</v>
      </c>
      <c r="E203" s="2">
        <f t="shared" si="3"/>
        <v>31119.459999999977</v>
      </c>
      <c r="F203" t="s">
        <v>266</v>
      </c>
      <c r="G203" t="s">
        <v>27</v>
      </c>
    </row>
    <row r="204" spans="1:7" x14ac:dyDescent="0.3">
      <c r="A204">
        <v>57563</v>
      </c>
      <c r="B204" t="s">
        <v>83</v>
      </c>
      <c r="C204" s="2">
        <v>675.46</v>
      </c>
      <c r="E204" s="2">
        <f t="shared" si="3"/>
        <v>30443.999999999978</v>
      </c>
      <c r="F204" t="s">
        <v>267</v>
      </c>
      <c r="G204" t="s">
        <v>19</v>
      </c>
    </row>
    <row r="205" spans="1:7" x14ac:dyDescent="0.3">
      <c r="A205">
        <v>57564</v>
      </c>
      <c r="B205" t="s">
        <v>33</v>
      </c>
      <c r="C205" s="2">
        <v>304.5</v>
      </c>
      <c r="E205" s="2">
        <f t="shared" si="3"/>
        <v>30139.499999999978</v>
      </c>
      <c r="F205" t="s">
        <v>267</v>
      </c>
      <c r="G205" t="s">
        <v>19</v>
      </c>
    </row>
    <row r="206" spans="1:7" x14ac:dyDescent="0.3">
      <c r="A206">
        <v>57565</v>
      </c>
      <c r="B206" t="s">
        <v>268</v>
      </c>
      <c r="C206" s="2">
        <v>348</v>
      </c>
      <c r="E206" s="2">
        <f t="shared" si="3"/>
        <v>29791.499999999978</v>
      </c>
      <c r="F206" t="s">
        <v>267</v>
      </c>
      <c r="G206" t="s">
        <v>19</v>
      </c>
    </row>
    <row r="207" spans="1:7" x14ac:dyDescent="0.3">
      <c r="A207">
        <v>57566</v>
      </c>
      <c r="B207" t="s">
        <v>50</v>
      </c>
      <c r="C207" s="2">
        <v>495.47</v>
      </c>
      <c r="E207" s="2">
        <f t="shared" si="3"/>
        <v>29296.029999999977</v>
      </c>
      <c r="F207" t="s">
        <v>267</v>
      </c>
      <c r="G207" t="s">
        <v>19</v>
      </c>
    </row>
    <row r="208" spans="1:7" x14ac:dyDescent="0.3">
      <c r="A208">
        <v>57567</v>
      </c>
      <c r="B208" t="s">
        <v>53</v>
      </c>
      <c r="C208" s="2">
        <v>891.46</v>
      </c>
      <c r="E208" s="2">
        <f t="shared" si="3"/>
        <v>28404.569999999978</v>
      </c>
      <c r="F208" t="s">
        <v>267</v>
      </c>
      <c r="G208" t="s">
        <v>19</v>
      </c>
    </row>
    <row r="209" spans="1:7" x14ac:dyDescent="0.3">
      <c r="A209">
        <v>57568</v>
      </c>
      <c r="B209" t="s">
        <v>36</v>
      </c>
      <c r="C209" s="2">
        <v>567.48</v>
      </c>
      <c r="E209" s="2">
        <f t="shared" si="3"/>
        <v>27837.089999999978</v>
      </c>
      <c r="F209" t="s">
        <v>267</v>
      </c>
      <c r="G209" t="s">
        <v>19</v>
      </c>
    </row>
    <row r="210" spans="1:7" x14ac:dyDescent="0.3">
      <c r="A210">
        <v>57569</v>
      </c>
      <c r="B210" t="s">
        <v>26</v>
      </c>
      <c r="C210" s="2">
        <v>387.47</v>
      </c>
      <c r="E210" s="2">
        <f t="shared" si="3"/>
        <v>27449.619999999977</v>
      </c>
      <c r="F210" t="s">
        <v>267</v>
      </c>
      <c r="G210" t="s">
        <v>19</v>
      </c>
    </row>
    <row r="211" spans="1:7" x14ac:dyDescent="0.3">
      <c r="A211">
        <v>57570</v>
      </c>
      <c r="B211" t="s">
        <v>88</v>
      </c>
      <c r="C211" s="2">
        <v>603.47</v>
      </c>
      <c r="E211" s="2">
        <f t="shared" si="3"/>
        <v>26846.149999999976</v>
      </c>
      <c r="F211" t="s">
        <v>267</v>
      </c>
      <c r="G211" t="s">
        <v>19</v>
      </c>
    </row>
    <row r="212" spans="1:7" x14ac:dyDescent="0.3">
      <c r="A212">
        <v>57571</v>
      </c>
      <c r="B212" t="s">
        <v>37</v>
      </c>
      <c r="C212" s="2">
        <v>304.5</v>
      </c>
      <c r="E212" s="2">
        <f t="shared" ref="E212:E249" si="4">+E211-C212+D212</f>
        <v>26541.649999999976</v>
      </c>
      <c r="F212" t="s">
        <v>267</v>
      </c>
      <c r="G212" t="s">
        <v>19</v>
      </c>
    </row>
    <row r="213" spans="1:7" x14ac:dyDescent="0.3">
      <c r="A213">
        <v>57572</v>
      </c>
      <c r="B213" t="s">
        <v>49</v>
      </c>
      <c r="C213" s="2">
        <v>423.47</v>
      </c>
      <c r="E213" s="2">
        <f t="shared" si="4"/>
        <v>26118.179999999975</v>
      </c>
      <c r="F213" t="s">
        <v>267</v>
      </c>
      <c r="G213" t="s">
        <v>19</v>
      </c>
    </row>
    <row r="214" spans="1:7" x14ac:dyDescent="0.3">
      <c r="A214">
        <v>57573</v>
      </c>
      <c r="B214" t="s">
        <v>89</v>
      </c>
      <c r="C214" s="2">
        <v>348</v>
      </c>
      <c r="E214" s="2">
        <f t="shared" si="4"/>
        <v>25770.179999999975</v>
      </c>
      <c r="F214" t="s">
        <v>267</v>
      </c>
      <c r="G214" t="s">
        <v>19</v>
      </c>
    </row>
    <row r="215" spans="1:7" x14ac:dyDescent="0.3">
      <c r="A215">
        <v>57574</v>
      </c>
      <c r="B215" t="s">
        <v>38</v>
      </c>
      <c r="C215" s="2">
        <v>603.47</v>
      </c>
      <c r="E215" s="2">
        <f t="shared" si="4"/>
        <v>25166.709999999974</v>
      </c>
      <c r="F215" t="s">
        <v>267</v>
      </c>
      <c r="G215" t="s">
        <v>19</v>
      </c>
    </row>
    <row r="216" spans="1:7" x14ac:dyDescent="0.3">
      <c r="A216">
        <v>57575</v>
      </c>
      <c r="B216" t="s">
        <v>39</v>
      </c>
      <c r="C216" s="2">
        <v>603.47</v>
      </c>
      <c r="E216" s="2">
        <f t="shared" si="4"/>
        <v>24563.239999999972</v>
      </c>
      <c r="F216" t="s">
        <v>267</v>
      </c>
      <c r="G216" t="s">
        <v>19</v>
      </c>
    </row>
    <row r="217" spans="1:7" x14ac:dyDescent="0.3">
      <c r="A217">
        <v>57576</v>
      </c>
      <c r="B217" t="s">
        <v>17</v>
      </c>
      <c r="C217" s="2">
        <v>0</v>
      </c>
      <c r="E217" s="2">
        <f t="shared" si="4"/>
        <v>24563.239999999972</v>
      </c>
      <c r="F217" t="s">
        <v>267</v>
      </c>
      <c r="G217" t="s">
        <v>19</v>
      </c>
    </row>
    <row r="218" spans="1:7" x14ac:dyDescent="0.3">
      <c r="A218">
        <v>57577</v>
      </c>
      <c r="B218" t="s">
        <v>40</v>
      </c>
      <c r="C218" s="2">
        <v>567.48</v>
      </c>
      <c r="E218" s="2">
        <f t="shared" si="4"/>
        <v>23995.759999999973</v>
      </c>
      <c r="F218" t="s">
        <v>267</v>
      </c>
      <c r="G218" t="s">
        <v>19</v>
      </c>
    </row>
    <row r="219" spans="1:7" x14ac:dyDescent="0.3">
      <c r="A219">
        <v>57578</v>
      </c>
      <c r="B219" t="s">
        <v>41</v>
      </c>
      <c r="C219" s="2">
        <v>304.5</v>
      </c>
      <c r="E219" s="2">
        <f t="shared" si="4"/>
        <v>23691.259999999973</v>
      </c>
      <c r="F219" t="s">
        <v>267</v>
      </c>
      <c r="G219" t="s">
        <v>19</v>
      </c>
    </row>
    <row r="220" spans="1:7" x14ac:dyDescent="0.3">
      <c r="A220">
        <v>57579</v>
      </c>
      <c r="B220" t="s">
        <v>42</v>
      </c>
      <c r="C220" s="2">
        <v>423.47</v>
      </c>
      <c r="E220" s="2">
        <f t="shared" si="4"/>
        <v>23267.789999999972</v>
      </c>
      <c r="F220" t="s">
        <v>267</v>
      </c>
      <c r="G220" t="s">
        <v>19</v>
      </c>
    </row>
    <row r="221" spans="1:7" x14ac:dyDescent="0.3">
      <c r="A221">
        <v>57580</v>
      </c>
      <c r="B221" t="s">
        <v>21</v>
      </c>
      <c r="C221" s="2">
        <v>423.47</v>
      </c>
      <c r="E221" s="2">
        <f t="shared" si="4"/>
        <v>22844.319999999971</v>
      </c>
      <c r="F221" t="s">
        <v>267</v>
      </c>
      <c r="G221" t="s">
        <v>19</v>
      </c>
    </row>
    <row r="222" spans="1:7" x14ac:dyDescent="0.3">
      <c r="A222">
        <v>57581</v>
      </c>
      <c r="B222" t="s">
        <v>51</v>
      </c>
      <c r="C222" s="2">
        <v>304.5</v>
      </c>
      <c r="E222" s="2">
        <f t="shared" si="4"/>
        <v>22539.819999999971</v>
      </c>
      <c r="F222" t="s">
        <v>267</v>
      </c>
      <c r="G222" t="s">
        <v>19</v>
      </c>
    </row>
    <row r="223" spans="1:7" x14ac:dyDescent="0.3">
      <c r="A223">
        <v>57582</v>
      </c>
      <c r="B223" t="s">
        <v>25</v>
      </c>
      <c r="C223" s="2">
        <v>348</v>
      </c>
      <c r="E223" s="2">
        <f t="shared" si="4"/>
        <v>22191.819999999971</v>
      </c>
      <c r="F223" t="s">
        <v>267</v>
      </c>
      <c r="G223" t="s">
        <v>19</v>
      </c>
    </row>
    <row r="224" spans="1:7" x14ac:dyDescent="0.3">
      <c r="A224">
        <v>57583</v>
      </c>
      <c r="B224" t="s">
        <v>18</v>
      </c>
      <c r="C224" s="2">
        <v>387.47</v>
      </c>
      <c r="E224" s="2">
        <f t="shared" si="4"/>
        <v>21804.349999999969</v>
      </c>
      <c r="F224" t="s">
        <v>267</v>
      </c>
      <c r="G224" t="s">
        <v>19</v>
      </c>
    </row>
    <row r="225" spans="1:7" x14ac:dyDescent="0.3">
      <c r="A225">
        <v>57584</v>
      </c>
      <c r="B225" t="s">
        <v>43</v>
      </c>
      <c r="C225" s="2">
        <v>567.48</v>
      </c>
      <c r="E225" s="2">
        <f t="shared" si="4"/>
        <v>21236.86999999997</v>
      </c>
      <c r="F225" t="s">
        <v>267</v>
      </c>
      <c r="G225" t="s">
        <v>19</v>
      </c>
    </row>
    <row r="226" spans="1:7" x14ac:dyDescent="0.3">
      <c r="A226">
        <v>57585</v>
      </c>
      <c r="B226" t="s">
        <v>242</v>
      </c>
      <c r="C226" s="2">
        <v>711.47</v>
      </c>
      <c r="E226" s="2">
        <f t="shared" si="4"/>
        <v>20525.399999999969</v>
      </c>
      <c r="F226" t="s">
        <v>267</v>
      </c>
      <c r="G226" t="s">
        <v>19</v>
      </c>
    </row>
    <row r="227" spans="1:7" x14ac:dyDescent="0.3">
      <c r="A227">
        <v>57586</v>
      </c>
      <c r="B227" t="s">
        <v>44</v>
      </c>
      <c r="C227" s="2">
        <v>348</v>
      </c>
      <c r="E227" s="2">
        <f t="shared" si="4"/>
        <v>20177.399999999969</v>
      </c>
      <c r="F227" t="s">
        <v>267</v>
      </c>
      <c r="G227" t="s">
        <v>19</v>
      </c>
    </row>
    <row r="228" spans="1:7" x14ac:dyDescent="0.3">
      <c r="A228">
        <v>57587</v>
      </c>
      <c r="B228" t="s">
        <v>45</v>
      </c>
      <c r="C228" s="2">
        <v>304.5</v>
      </c>
      <c r="E228" s="2">
        <f t="shared" si="4"/>
        <v>19872.899999999969</v>
      </c>
      <c r="F228" t="s">
        <v>267</v>
      </c>
      <c r="G228" t="s">
        <v>19</v>
      </c>
    </row>
    <row r="229" spans="1:7" x14ac:dyDescent="0.3">
      <c r="A229">
        <v>57588</v>
      </c>
      <c r="B229" t="s">
        <v>55</v>
      </c>
      <c r="C229" s="2">
        <v>531.47</v>
      </c>
      <c r="E229" s="2">
        <f t="shared" si="4"/>
        <v>19341.429999999968</v>
      </c>
      <c r="F229" t="s">
        <v>267</v>
      </c>
      <c r="G229" t="s">
        <v>19</v>
      </c>
    </row>
    <row r="230" spans="1:7" x14ac:dyDescent="0.3">
      <c r="A230">
        <v>57589</v>
      </c>
      <c r="B230" t="s">
        <v>46</v>
      </c>
      <c r="C230" s="2">
        <v>348</v>
      </c>
      <c r="E230" s="2">
        <f t="shared" si="4"/>
        <v>18993.429999999968</v>
      </c>
      <c r="F230" t="s">
        <v>267</v>
      </c>
      <c r="G230" t="s">
        <v>19</v>
      </c>
    </row>
    <row r="231" spans="1:7" x14ac:dyDescent="0.3">
      <c r="A231">
        <v>57590</v>
      </c>
      <c r="B231" t="s">
        <v>48</v>
      </c>
      <c r="C231" s="2">
        <v>326.25</v>
      </c>
      <c r="E231" s="2">
        <f t="shared" si="4"/>
        <v>18667.179999999968</v>
      </c>
      <c r="F231" t="s">
        <v>267</v>
      </c>
      <c r="G231" t="s">
        <v>19</v>
      </c>
    </row>
    <row r="232" spans="1:7" x14ac:dyDescent="0.3">
      <c r="A232">
        <v>57591</v>
      </c>
      <c r="B232" t="s">
        <v>28</v>
      </c>
      <c r="C232" s="2">
        <v>387.47</v>
      </c>
      <c r="E232" s="2">
        <f t="shared" si="4"/>
        <v>18279.709999999966</v>
      </c>
      <c r="F232" t="s">
        <v>267</v>
      </c>
      <c r="G232" t="s">
        <v>19</v>
      </c>
    </row>
    <row r="233" spans="1:7" x14ac:dyDescent="0.3">
      <c r="A233">
        <v>57592</v>
      </c>
      <c r="B233" t="s">
        <v>23</v>
      </c>
      <c r="C233" s="2">
        <v>783.46</v>
      </c>
      <c r="E233" s="2">
        <f t="shared" si="4"/>
        <v>17496.249999999967</v>
      </c>
      <c r="F233" t="s">
        <v>267</v>
      </c>
      <c r="G233" t="s">
        <v>19</v>
      </c>
    </row>
    <row r="234" spans="1:7" x14ac:dyDescent="0.3">
      <c r="A234">
        <v>57593</v>
      </c>
      <c r="B234" t="s">
        <v>47</v>
      </c>
      <c r="C234" s="2">
        <v>387.47</v>
      </c>
      <c r="E234" s="2">
        <f t="shared" si="4"/>
        <v>17108.779999999966</v>
      </c>
      <c r="F234" t="s">
        <v>267</v>
      </c>
      <c r="G234" t="s">
        <v>19</v>
      </c>
    </row>
    <row r="235" spans="1:7" x14ac:dyDescent="0.3">
      <c r="A235">
        <v>57594</v>
      </c>
      <c r="B235" t="s">
        <v>167</v>
      </c>
      <c r="C235" s="2">
        <v>304.5</v>
      </c>
      <c r="E235" s="2">
        <f t="shared" si="4"/>
        <v>16804.279999999966</v>
      </c>
      <c r="F235" t="s">
        <v>267</v>
      </c>
      <c r="G235" t="s">
        <v>19</v>
      </c>
    </row>
    <row r="236" spans="1:7" x14ac:dyDescent="0.3">
      <c r="A236">
        <v>57595</v>
      </c>
      <c r="B236" t="s">
        <v>30</v>
      </c>
      <c r="C236" s="2">
        <v>423.47</v>
      </c>
      <c r="E236" s="2">
        <f t="shared" si="4"/>
        <v>16380.809999999967</v>
      </c>
      <c r="F236" t="s">
        <v>267</v>
      </c>
      <c r="G236" t="s">
        <v>19</v>
      </c>
    </row>
    <row r="237" spans="1:7" x14ac:dyDescent="0.3">
      <c r="A237">
        <v>57596</v>
      </c>
      <c r="B237" t="s">
        <v>56</v>
      </c>
      <c r="C237" s="2">
        <v>900</v>
      </c>
      <c r="E237" s="2">
        <f t="shared" si="4"/>
        <v>15480.809999999967</v>
      </c>
      <c r="F237" t="s">
        <v>269</v>
      </c>
      <c r="G237" t="s">
        <v>19</v>
      </c>
    </row>
    <row r="238" spans="1:7" x14ac:dyDescent="0.3">
      <c r="A238">
        <v>57597</v>
      </c>
      <c r="B238" t="s">
        <v>57</v>
      </c>
      <c r="C238" s="2">
        <v>750</v>
      </c>
      <c r="E238" s="2">
        <f t="shared" si="4"/>
        <v>14730.809999999967</v>
      </c>
      <c r="F238" t="s">
        <v>269</v>
      </c>
      <c r="G238" t="s">
        <v>19</v>
      </c>
    </row>
    <row r="239" spans="1:7" x14ac:dyDescent="0.3">
      <c r="B239" t="s">
        <v>270</v>
      </c>
      <c r="D239">
        <v>240</v>
      </c>
      <c r="E239" s="2">
        <f t="shared" si="4"/>
        <v>14970.809999999967</v>
      </c>
      <c r="F239" t="s">
        <v>271</v>
      </c>
      <c r="G239" t="s">
        <v>9</v>
      </c>
    </row>
    <row r="240" spans="1:7" x14ac:dyDescent="0.3">
      <c r="B240" t="s">
        <v>270</v>
      </c>
      <c r="D240" s="2">
        <v>30</v>
      </c>
      <c r="E240" s="2">
        <f t="shared" si="4"/>
        <v>15000.809999999967</v>
      </c>
      <c r="F240" t="s">
        <v>271</v>
      </c>
      <c r="G240" t="s">
        <v>9</v>
      </c>
    </row>
    <row r="241" spans="1:7" x14ac:dyDescent="0.3">
      <c r="B241" t="s">
        <v>272</v>
      </c>
      <c r="D241" s="2">
        <v>5.25</v>
      </c>
      <c r="E241" s="2">
        <f t="shared" si="4"/>
        <v>15006.059999999967</v>
      </c>
      <c r="F241" t="s">
        <v>273</v>
      </c>
      <c r="G241" t="s">
        <v>9</v>
      </c>
    </row>
    <row r="242" spans="1:7" x14ac:dyDescent="0.3">
      <c r="A242">
        <v>57598</v>
      </c>
      <c r="B242" t="s">
        <v>54</v>
      </c>
      <c r="C242" s="2">
        <v>205.62</v>
      </c>
      <c r="E242" s="2">
        <f t="shared" si="4"/>
        <v>14800.439999999966</v>
      </c>
      <c r="F242" t="s">
        <v>274</v>
      </c>
      <c r="G242" t="s">
        <v>31</v>
      </c>
    </row>
    <row r="243" spans="1:7" x14ac:dyDescent="0.3">
      <c r="A243">
        <v>57599</v>
      </c>
      <c r="B243" t="s">
        <v>62</v>
      </c>
      <c r="C243">
        <v>638.12</v>
      </c>
      <c r="E243" s="2">
        <f t="shared" si="4"/>
        <v>14162.319999999965</v>
      </c>
      <c r="F243" t="s">
        <v>275</v>
      </c>
      <c r="G243" t="s">
        <v>15</v>
      </c>
    </row>
    <row r="244" spans="1:7" x14ac:dyDescent="0.3">
      <c r="A244">
        <v>57600</v>
      </c>
      <c r="B244" t="s">
        <v>276</v>
      </c>
      <c r="C244">
        <v>240</v>
      </c>
      <c r="E244" s="2">
        <f t="shared" si="4"/>
        <v>13922.319999999965</v>
      </c>
      <c r="F244" t="s">
        <v>235</v>
      </c>
      <c r="G244" t="s">
        <v>90</v>
      </c>
    </row>
    <row r="245" spans="1:7" x14ac:dyDescent="0.3">
      <c r="A245">
        <v>57601</v>
      </c>
      <c r="B245" t="s">
        <v>17</v>
      </c>
      <c r="C245">
        <v>0</v>
      </c>
      <c r="E245" s="2">
        <f t="shared" si="4"/>
        <v>13922.319999999965</v>
      </c>
      <c r="F245" t="s">
        <v>17</v>
      </c>
      <c r="G245" t="s">
        <v>17</v>
      </c>
    </row>
    <row r="246" spans="1:7" x14ac:dyDescent="0.3">
      <c r="A246">
        <v>57602</v>
      </c>
      <c r="B246" t="s">
        <v>277</v>
      </c>
      <c r="C246">
        <v>74.92</v>
      </c>
      <c r="E246" s="2">
        <f t="shared" si="4"/>
        <v>13847.399999999965</v>
      </c>
      <c r="F246" t="s">
        <v>278</v>
      </c>
      <c r="G246" t="s">
        <v>8</v>
      </c>
    </row>
    <row r="247" spans="1:7" x14ac:dyDescent="0.3">
      <c r="A247">
        <v>57603</v>
      </c>
      <c r="B247" t="s">
        <v>17</v>
      </c>
      <c r="C247">
        <v>0</v>
      </c>
      <c r="E247" s="2">
        <f t="shared" si="4"/>
        <v>13847.399999999965</v>
      </c>
      <c r="F247" t="s">
        <v>17</v>
      </c>
      <c r="G247" t="s">
        <v>17</v>
      </c>
    </row>
    <row r="248" spans="1:7" x14ac:dyDescent="0.3">
      <c r="A248">
        <v>57604</v>
      </c>
      <c r="B248" t="s">
        <v>60</v>
      </c>
      <c r="C248">
        <v>330.74</v>
      </c>
      <c r="E248" s="2">
        <f t="shared" si="4"/>
        <v>13516.659999999965</v>
      </c>
      <c r="F248" t="s">
        <v>279</v>
      </c>
      <c r="G248" t="s">
        <v>22</v>
      </c>
    </row>
    <row r="249" spans="1:7" x14ac:dyDescent="0.3">
      <c r="B249" t="s">
        <v>280</v>
      </c>
      <c r="C249">
        <v>70</v>
      </c>
      <c r="E249" s="2">
        <f t="shared" si="4"/>
        <v>13446.659999999965</v>
      </c>
      <c r="F249" t="s">
        <v>281</v>
      </c>
      <c r="G249" t="s">
        <v>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514F9-A458-4205-B919-F241856FACA6}">
  <dimension ref="A2:S36"/>
  <sheetViews>
    <sheetView tabSelected="1" topLeftCell="A14" workbookViewId="0">
      <selection activeCell="B37" sqref="B37"/>
    </sheetView>
  </sheetViews>
  <sheetFormatPr baseColWidth="10" defaultRowHeight="14.4" x14ac:dyDescent="0.3"/>
  <cols>
    <col min="1" max="1" width="13.77734375" customWidth="1"/>
    <col min="2" max="2" width="12.33203125" customWidth="1"/>
    <col min="3" max="3" width="22.109375" customWidth="1"/>
    <col min="4" max="4" width="13.109375" customWidth="1"/>
    <col min="5" max="5" width="9.44140625" customWidth="1"/>
    <col min="6" max="11" width="13.6640625" customWidth="1"/>
    <col min="12" max="12" width="13.88671875" customWidth="1"/>
    <col min="18" max="18" width="11.5546875" style="11"/>
    <col min="19" max="19" width="11.5546875" style="2"/>
  </cols>
  <sheetData>
    <row r="2" spans="1:19" ht="18" x14ac:dyDescent="0.35">
      <c r="A2" s="10" t="s">
        <v>282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9" x14ac:dyDescent="0.3">
      <c r="A3" s="6"/>
      <c r="B3" s="6"/>
      <c r="C3" s="6"/>
    </row>
    <row r="4" spans="1:19" ht="15" thickBot="1" x14ac:dyDescent="0.35">
      <c r="A4" s="6" t="s">
        <v>283</v>
      </c>
      <c r="B4" s="6" t="s">
        <v>284</v>
      </c>
      <c r="C4" s="6" t="s">
        <v>285</v>
      </c>
    </row>
    <row r="5" spans="1:19" ht="15" thickBot="1" x14ac:dyDescent="0.35">
      <c r="D5" s="12"/>
      <c r="E5" s="13"/>
      <c r="F5" s="14" t="s">
        <v>286</v>
      </c>
      <c r="G5" s="15"/>
      <c r="H5" s="15"/>
      <c r="I5" s="15"/>
      <c r="J5" s="15"/>
      <c r="K5" s="15"/>
      <c r="L5" s="16"/>
    </row>
    <row r="6" spans="1:19" ht="43.8" thickBot="1" x14ac:dyDescent="0.35">
      <c r="A6" s="17" t="s">
        <v>60</v>
      </c>
      <c r="B6" s="17" t="s">
        <v>287</v>
      </c>
      <c r="C6" s="17"/>
      <c r="D6" s="18" t="s">
        <v>288</v>
      </c>
      <c r="E6" s="19" t="s">
        <v>289</v>
      </c>
      <c r="F6" s="20" t="s">
        <v>290</v>
      </c>
      <c r="G6" s="21" t="s">
        <v>291</v>
      </c>
      <c r="H6" s="22" t="s">
        <v>292</v>
      </c>
      <c r="I6" s="22" t="s">
        <v>293</v>
      </c>
      <c r="J6" s="22" t="s">
        <v>294</v>
      </c>
      <c r="K6" s="22" t="s">
        <v>295</v>
      </c>
      <c r="L6" s="18" t="s">
        <v>296</v>
      </c>
      <c r="M6" s="23" t="s">
        <v>297</v>
      </c>
      <c r="N6" s="24" t="s">
        <v>298</v>
      </c>
      <c r="O6" s="25" t="s">
        <v>299</v>
      </c>
      <c r="P6" s="26" t="s">
        <v>300</v>
      </c>
      <c r="Q6" s="27" t="s">
        <v>301</v>
      </c>
    </row>
    <row r="7" spans="1:19" x14ac:dyDescent="0.3">
      <c r="A7" s="28"/>
      <c r="B7" s="29">
        <v>363064</v>
      </c>
      <c r="C7" s="30" t="s">
        <v>302</v>
      </c>
      <c r="D7" s="31"/>
      <c r="E7" s="32">
        <f>SUM(D7:D7)</f>
        <v>0</v>
      </c>
      <c r="F7" s="33"/>
      <c r="G7" s="33"/>
      <c r="H7" s="34"/>
      <c r="I7" s="35"/>
      <c r="J7" s="35">
        <v>670.51</v>
      </c>
      <c r="K7" s="36">
        <v>681.04</v>
      </c>
      <c r="L7" s="37">
        <f>SUM(J7:K7)</f>
        <v>1351.55</v>
      </c>
      <c r="M7" s="34">
        <v>670.51</v>
      </c>
      <c r="N7" s="38">
        <f>+L7-M7</f>
        <v>681.04</v>
      </c>
      <c r="O7" s="39">
        <v>174.67</v>
      </c>
      <c r="P7" s="40"/>
      <c r="Q7" s="41">
        <f>+H7-O7</f>
        <v>-174.67</v>
      </c>
      <c r="R7" s="42" t="s">
        <v>303</v>
      </c>
      <c r="S7" s="2">
        <f>174.67*9</f>
        <v>1572.03</v>
      </c>
    </row>
    <row r="8" spans="1:19" x14ac:dyDescent="0.3">
      <c r="A8" s="28"/>
      <c r="B8" s="29">
        <v>224459</v>
      </c>
      <c r="C8" s="30" t="s">
        <v>304</v>
      </c>
      <c r="D8" s="31"/>
      <c r="E8" s="32"/>
      <c r="F8" s="33"/>
      <c r="G8" s="33"/>
      <c r="H8" s="34"/>
      <c r="I8" s="35"/>
      <c r="J8" s="35">
        <v>35.409999999999997</v>
      </c>
      <c r="K8" s="36">
        <v>16.91</v>
      </c>
      <c r="L8" s="37">
        <f>SUM(J8:K8)</f>
        <v>52.319999999999993</v>
      </c>
      <c r="M8" s="34">
        <v>35.409999999999997</v>
      </c>
      <c r="N8" s="38">
        <f t="shared" ref="N8:N9" si="0">+L8-M8</f>
        <v>16.909999999999997</v>
      </c>
      <c r="O8" s="39"/>
      <c r="P8" s="40"/>
      <c r="Q8" s="40"/>
    </row>
    <row r="9" spans="1:19" x14ac:dyDescent="0.3">
      <c r="A9" s="28">
        <v>14498697250</v>
      </c>
      <c r="B9" s="29">
        <v>21055814</v>
      </c>
      <c r="C9" s="43" t="s">
        <v>321</v>
      </c>
      <c r="D9" s="44"/>
      <c r="E9" s="45">
        <f>+D9</f>
        <v>0</v>
      </c>
      <c r="F9" s="44"/>
      <c r="G9" s="44"/>
      <c r="H9" s="34" t="s">
        <v>305</v>
      </c>
      <c r="I9" s="35">
        <v>152.03</v>
      </c>
      <c r="J9" s="35">
        <v>178.71</v>
      </c>
      <c r="K9" s="36">
        <v>125.13</v>
      </c>
      <c r="L9" s="45">
        <f>SUM(I9:K9)</f>
        <v>455.87</v>
      </c>
      <c r="M9" s="34">
        <v>330.74</v>
      </c>
      <c r="N9" s="38">
        <f t="shared" si="0"/>
        <v>125.13</v>
      </c>
      <c r="O9" s="39"/>
      <c r="P9" s="40"/>
      <c r="Q9" s="46"/>
    </row>
    <row r="10" spans="1:19" x14ac:dyDescent="0.3">
      <c r="A10" s="47"/>
      <c r="B10" s="48">
        <v>21109506</v>
      </c>
      <c r="C10" s="49" t="s">
        <v>306</v>
      </c>
      <c r="D10" s="50"/>
      <c r="E10" s="51"/>
      <c r="F10" s="52"/>
      <c r="G10" s="52"/>
      <c r="H10" s="53"/>
      <c r="I10" s="54"/>
      <c r="J10" s="54">
        <v>2.09</v>
      </c>
      <c r="K10" s="55">
        <v>2.36</v>
      </c>
      <c r="L10" s="37">
        <f>SUM(J10:K10)</f>
        <v>4.4499999999999993</v>
      </c>
      <c r="M10" s="34">
        <v>2.09</v>
      </c>
      <c r="N10" s="38">
        <f>+K10</f>
        <v>2.36</v>
      </c>
      <c r="O10" s="39"/>
      <c r="P10" s="40"/>
      <c r="Q10" s="40"/>
    </row>
    <row r="11" spans="1:19" x14ac:dyDescent="0.3">
      <c r="A11" s="56"/>
      <c r="B11" s="57">
        <v>955617</v>
      </c>
      <c r="C11" s="30" t="s">
        <v>307</v>
      </c>
      <c r="D11" s="31"/>
      <c r="E11" s="32"/>
      <c r="F11" s="58"/>
      <c r="G11" s="58"/>
      <c r="H11" s="34"/>
      <c r="I11" s="35"/>
      <c r="J11" s="35">
        <v>135.16999999999999</v>
      </c>
      <c r="K11" s="36">
        <v>129.59</v>
      </c>
      <c r="L11" s="37">
        <f t="shared" ref="L11:L12" si="1">SUM(J11:K11)</f>
        <v>264.76</v>
      </c>
      <c r="M11" s="34">
        <v>135.16999999999999</v>
      </c>
      <c r="N11" s="38">
        <f>+K11</f>
        <v>129.59</v>
      </c>
      <c r="O11" s="39"/>
      <c r="P11" s="40"/>
      <c r="Q11" s="40"/>
    </row>
    <row r="12" spans="1:19" x14ac:dyDescent="0.3">
      <c r="A12" s="56"/>
      <c r="B12" s="57">
        <v>21083317</v>
      </c>
      <c r="C12" s="30" t="s">
        <v>308</v>
      </c>
      <c r="D12" s="31"/>
      <c r="E12" s="32"/>
      <c r="F12" s="58"/>
      <c r="G12" s="58"/>
      <c r="H12" s="34"/>
      <c r="I12" s="35"/>
      <c r="J12" s="35">
        <v>1.0900000000000001</v>
      </c>
      <c r="K12" s="36">
        <v>1.36</v>
      </c>
      <c r="L12" s="37">
        <f t="shared" si="1"/>
        <v>2.4500000000000002</v>
      </c>
      <c r="M12" s="34">
        <v>1.0900000000000001</v>
      </c>
      <c r="N12" s="59">
        <f>+K12</f>
        <v>1.36</v>
      </c>
      <c r="O12" s="39"/>
      <c r="P12" s="40"/>
      <c r="Q12" s="40"/>
    </row>
    <row r="13" spans="1:19" ht="15" thickBot="1" x14ac:dyDescent="0.35">
      <c r="A13" s="60"/>
      <c r="B13" s="61"/>
      <c r="C13" s="61"/>
      <c r="D13" s="62"/>
      <c r="E13" s="2"/>
      <c r="F13" s="40"/>
      <c r="G13" s="63"/>
      <c r="H13" s="64"/>
      <c r="I13" s="2"/>
      <c r="J13" s="2"/>
      <c r="K13" s="2"/>
      <c r="L13" s="65">
        <f>SUM(L7:L12)</f>
        <v>2131.3999999999996</v>
      </c>
      <c r="M13" s="66">
        <f>SUM(M7:M12)</f>
        <v>1175.0099999999998</v>
      </c>
      <c r="N13" s="3">
        <f>SUM(N7:N12)</f>
        <v>956.39</v>
      </c>
      <c r="O13" s="67"/>
      <c r="P13" s="46"/>
      <c r="Q13" s="46"/>
    </row>
    <row r="14" spans="1:19" ht="15" thickBot="1" x14ac:dyDescent="0.35">
      <c r="A14" s="17" t="s">
        <v>309</v>
      </c>
      <c r="B14" s="17" t="s">
        <v>15</v>
      </c>
      <c r="C14" s="17"/>
      <c r="D14" s="68"/>
      <c r="E14" s="69"/>
      <c r="F14" s="70"/>
      <c r="G14" s="71"/>
      <c r="H14" s="72"/>
      <c r="I14" s="73"/>
      <c r="J14" s="73"/>
      <c r="K14" s="73"/>
      <c r="L14" s="68"/>
      <c r="M14" s="74"/>
      <c r="N14" s="68"/>
      <c r="P14" s="46"/>
      <c r="Q14" s="46"/>
    </row>
    <row r="15" spans="1:19" x14ac:dyDescent="0.3">
      <c r="A15" s="28"/>
      <c r="B15" s="75">
        <v>382367</v>
      </c>
      <c r="C15" s="30" t="s">
        <v>310</v>
      </c>
      <c r="D15" s="33"/>
      <c r="E15" s="32">
        <f>SUM(D15:D15)</f>
        <v>0</v>
      </c>
      <c r="F15" s="76"/>
      <c r="G15" s="77">
        <v>100.6</v>
      </c>
      <c r="H15" s="58">
        <v>100.6</v>
      </c>
      <c r="I15" s="35">
        <v>100.02</v>
      </c>
      <c r="J15" s="36"/>
      <c r="K15" s="36">
        <v>91.45</v>
      </c>
      <c r="L15" s="37">
        <v>292.07</v>
      </c>
      <c r="M15" s="78">
        <v>200.62</v>
      </c>
      <c r="N15" s="79">
        <f>+L15-M15</f>
        <v>91.449999999999989</v>
      </c>
      <c r="P15" s="40"/>
      <c r="Q15" s="46"/>
    </row>
    <row r="16" spans="1:19" x14ac:dyDescent="0.3">
      <c r="A16" s="28"/>
      <c r="B16" s="75">
        <v>245101</v>
      </c>
      <c r="C16" s="30" t="s">
        <v>311</v>
      </c>
      <c r="D16" s="33"/>
      <c r="E16" s="32">
        <f>SUM(D16:D16)</f>
        <v>0</v>
      </c>
      <c r="F16" s="76"/>
      <c r="G16" s="80">
        <v>67.42</v>
      </c>
      <c r="H16" s="58">
        <v>55.94</v>
      </c>
      <c r="I16" s="35">
        <v>56.2</v>
      </c>
      <c r="J16" s="36"/>
      <c r="K16" s="36">
        <v>61.8</v>
      </c>
      <c r="L16" s="37">
        <v>336.8</v>
      </c>
      <c r="M16" s="81">
        <f>247+28</f>
        <v>275</v>
      </c>
      <c r="N16" s="79">
        <f>+L16-M16</f>
        <v>61.800000000000011</v>
      </c>
      <c r="P16" s="40"/>
      <c r="Q16" s="46"/>
    </row>
    <row r="17" spans="1:19" ht="15" thickBot="1" x14ac:dyDescent="0.35">
      <c r="A17" s="82"/>
      <c r="B17" s="83">
        <v>239450</v>
      </c>
      <c r="C17" s="84" t="s">
        <v>312</v>
      </c>
      <c r="D17" s="85"/>
      <c r="E17" s="86">
        <f>SUM(D17:D17)</f>
        <v>0</v>
      </c>
      <c r="F17" s="76"/>
      <c r="G17" s="87">
        <v>39.71</v>
      </c>
      <c r="H17" s="88">
        <v>39.71</v>
      </c>
      <c r="I17" s="89">
        <v>39.76</v>
      </c>
      <c r="J17" s="90"/>
      <c r="K17" s="91">
        <v>36.1</v>
      </c>
      <c r="L17" s="92">
        <v>198.6</v>
      </c>
      <c r="M17" s="93">
        <v>162.5</v>
      </c>
      <c r="N17" s="94">
        <f>+L17-M17</f>
        <v>36.099999999999994</v>
      </c>
      <c r="P17" s="40"/>
      <c r="Q17" s="46"/>
    </row>
    <row r="18" spans="1:19" ht="15" thickBot="1" x14ac:dyDescent="0.35">
      <c r="A18" s="60"/>
      <c r="B18" s="95"/>
      <c r="C18" s="95"/>
      <c r="D18" s="62"/>
      <c r="E18" s="2"/>
      <c r="F18" s="40"/>
      <c r="G18" s="62"/>
      <c r="H18" s="96"/>
      <c r="I18" s="2"/>
      <c r="J18" s="2"/>
      <c r="K18" s="2"/>
      <c r="L18" s="65">
        <f>SUM(L15:L17)</f>
        <v>827.47</v>
      </c>
      <c r="M18" s="66">
        <f>SUM(M15:M17)</f>
        <v>638.12</v>
      </c>
      <c r="N18" s="66">
        <f>+L18-M15-M16-M17</f>
        <v>189.35000000000002</v>
      </c>
      <c r="P18" s="40"/>
      <c r="Q18" s="46"/>
    </row>
    <row r="19" spans="1:19" x14ac:dyDescent="0.3">
      <c r="A19" s="17" t="s">
        <v>313</v>
      </c>
      <c r="B19" s="17" t="s">
        <v>314</v>
      </c>
      <c r="C19" s="17"/>
      <c r="D19" s="68"/>
      <c r="E19" s="69"/>
      <c r="F19" s="70"/>
      <c r="G19" s="68"/>
      <c r="H19" s="97"/>
      <c r="I19" s="73"/>
      <c r="J19" s="73"/>
      <c r="K19" s="73"/>
      <c r="L19" s="68"/>
      <c r="M19" s="74"/>
      <c r="N19" s="68"/>
      <c r="P19" s="46"/>
      <c r="Q19" s="46"/>
    </row>
    <row r="20" spans="1:19" x14ac:dyDescent="0.3">
      <c r="A20" s="28"/>
      <c r="B20" s="98" t="s">
        <v>315</v>
      </c>
      <c r="C20" s="98"/>
      <c r="D20" s="99"/>
      <c r="E20" s="100">
        <f>SUM(D20:D20)</f>
        <v>0</v>
      </c>
      <c r="F20" s="101">
        <v>183.95</v>
      </c>
      <c r="G20" s="99">
        <v>153.54</v>
      </c>
      <c r="H20" s="102">
        <v>120.67</v>
      </c>
      <c r="I20" s="103">
        <v>82.69</v>
      </c>
      <c r="J20" s="103">
        <v>83.98</v>
      </c>
      <c r="K20" s="104"/>
      <c r="L20" s="105">
        <f>SUM(F20:K20)</f>
        <v>624.83000000000004</v>
      </c>
      <c r="M20" s="106">
        <f>337.49+287.34</f>
        <v>624.82999999999993</v>
      </c>
      <c r="N20" s="79">
        <f>+L20-M20</f>
        <v>0</v>
      </c>
      <c r="P20" s="46"/>
      <c r="Q20" s="46"/>
    </row>
    <row r="21" spans="1:19" ht="15" thickBot="1" x14ac:dyDescent="0.35">
      <c r="A21" s="107"/>
      <c r="B21" s="108"/>
      <c r="C21" s="108"/>
      <c r="D21" s="109"/>
      <c r="E21" s="110"/>
      <c r="F21" s="111"/>
      <c r="G21" s="109"/>
      <c r="H21" s="112"/>
      <c r="I21" s="110"/>
      <c r="J21" s="110"/>
      <c r="K21" s="110"/>
      <c r="L21" s="113"/>
      <c r="M21" s="66"/>
      <c r="N21" s="66"/>
      <c r="P21" s="46"/>
      <c r="Q21" s="46"/>
    </row>
    <row r="22" spans="1:19" s="1" customFormat="1" x14ac:dyDescent="0.3">
      <c r="A22" s="17" t="s">
        <v>316</v>
      </c>
      <c r="B22" s="17"/>
      <c r="C22" s="17"/>
      <c r="D22" s="114"/>
      <c r="E22" s="115"/>
      <c r="F22" s="116"/>
      <c r="G22" s="114"/>
      <c r="H22" s="117"/>
      <c r="I22" s="117"/>
      <c r="J22" s="117"/>
      <c r="K22" s="117"/>
      <c r="L22" s="114"/>
      <c r="M22" s="74"/>
      <c r="N22" s="68"/>
      <c r="P22" s="118"/>
      <c r="Q22" s="118"/>
      <c r="R22" s="6"/>
      <c r="S22" s="3"/>
    </row>
    <row r="23" spans="1:19" x14ac:dyDescent="0.3">
      <c r="A23" s="28"/>
      <c r="B23" s="29">
        <v>37827885</v>
      </c>
      <c r="C23" s="29"/>
      <c r="D23" s="99"/>
      <c r="E23" s="103"/>
      <c r="F23" s="101">
        <v>61.46</v>
      </c>
      <c r="G23" s="101">
        <v>61.46</v>
      </c>
      <c r="H23" s="119"/>
      <c r="I23" s="36"/>
      <c r="J23" s="36"/>
      <c r="K23" s="36"/>
      <c r="L23" s="37">
        <v>90.97</v>
      </c>
      <c r="M23" s="120">
        <v>90.97</v>
      </c>
      <c r="N23" s="79">
        <f>+L23-M23</f>
        <v>0</v>
      </c>
      <c r="P23" s="46"/>
      <c r="Q23" s="46"/>
    </row>
    <row r="24" spans="1:19" x14ac:dyDescent="0.3">
      <c r="A24" s="28"/>
      <c r="B24" s="29">
        <v>32868686</v>
      </c>
      <c r="C24" s="29"/>
      <c r="D24" s="99">
        <v>214.52</v>
      </c>
      <c r="E24" s="103">
        <f>+D24</f>
        <v>214.52</v>
      </c>
      <c r="F24" s="101">
        <v>214.52</v>
      </c>
      <c r="G24" s="101">
        <v>214.52</v>
      </c>
      <c r="H24" s="119"/>
      <c r="I24" s="36"/>
      <c r="J24" s="36"/>
      <c r="K24" s="36"/>
      <c r="L24" s="37">
        <v>568.48</v>
      </c>
      <c r="M24" s="120">
        <v>568.48</v>
      </c>
      <c r="N24" s="79">
        <f t="shared" ref="N24:N25" si="2">+L24-M24</f>
        <v>0</v>
      </c>
      <c r="P24" s="46"/>
      <c r="Q24" s="46"/>
    </row>
    <row r="25" spans="1:19" ht="15" thickBot="1" x14ac:dyDescent="0.35">
      <c r="A25" s="82"/>
      <c r="B25" s="121">
        <v>37826728</v>
      </c>
      <c r="C25" s="121"/>
      <c r="D25" s="122">
        <v>61.46</v>
      </c>
      <c r="E25" s="123">
        <f>+D25</f>
        <v>61.46</v>
      </c>
      <c r="F25" s="124">
        <v>61.46</v>
      </c>
      <c r="G25" s="124">
        <v>61.46</v>
      </c>
      <c r="H25" s="125"/>
      <c r="I25" s="91"/>
      <c r="J25" s="91"/>
      <c r="K25" s="91"/>
      <c r="L25" s="126">
        <v>162.88</v>
      </c>
      <c r="M25" s="94">
        <v>162.88</v>
      </c>
      <c r="N25" s="94">
        <f t="shared" si="2"/>
        <v>0</v>
      </c>
      <c r="P25" s="46"/>
      <c r="Q25" s="46"/>
    </row>
    <row r="26" spans="1:19" ht="15" thickBot="1" x14ac:dyDescent="0.35">
      <c r="A26" s="60"/>
      <c r="B26" s="61"/>
      <c r="C26" s="61"/>
      <c r="D26" s="127"/>
      <c r="E26" s="128"/>
      <c r="F26" s="46"/>
      <c r="G26" s="81"/>
      <c r="H26" s="96"/>
      <c r="I26" s="2"/>
      <c r="J26" s="2"/>
      <c r="K26" s="2"/>
      <c r="L26" s="129">
        <f>SUM(L23:L25)</f>
        <v>822.33</v>
      </c>
      <c r="M26" s="106">
        <f>SUM(M23:M25)</f>
        <v>822.33</v>
      </c>
      <c r="N26" s="66">
        <f>SUM(N23:N25)</f>
        <v>0</v>
      </c>
      <c r="P26" s="46"/>
      <c r="Q26" s="46"/>
    </row>
    <row r="27" spans="1:19" s="1" customFormat="1" x14ac:dyDescent="0.3">
      <c r="A27" s="17" t="s">
        <v>317</v>
      </c>
      <c r="B27" s="17"/>
      <c r="C27" s="17"/>
      <c r="D27" s="114"/>
      <c r="E27" s="115"/>
      <c r="F27" s="116"/>
      <c r="G27" s="114"/>
      <c r="H27" s="117"/>
      <c r="I27" s="117"/>
      <c r="J27" s="117"/>
      <c r="K27" s="117"/>
      <c r="L27" s="114"/>
      <c r="M27" s="74"/>
      <c r="N27" s="68"/>
      <c r="P27" s="118"/>
      <c r="Q27" s="118"/>
      <c r="R27" s="6"/>
      <c r="S27" s="3"/>
    </row>
    <row r="28" spans="1:19" x14ac:dyDescent="0.3">
      <c r="A28" s="130" t="s">
        <v>318</v>
      </c>
      <c r="B28" s="61"/>
      <c r="C28" s="61"/>
      <c r="D28" s="131"/>
      <c r="E28" s="132"/>
      <c r="F28" s="81"/>
      <c r="G28" s="81"/>
      <c r="H28" s="96"/>
      <c r="I28" s="2"/>
      <c r="J28" s="2"/>
      <c r="K28" s="2"/>
      <c r="L28" s="129"/>
      <c r="M28" s="66"/>
      <c r="N28" s="66"/>
      <c r="P28" s="46"/>
      <c r="Q28" s="46"/>
    </row>
    <row r="29" spans="1:19" x14ac:dyDescent="0.3">
      <c r="A29" s="28"/>
      <c r="B29" s="29"/>
      <c r="C29" s="29"/>
      <c r="D29" s="133"/>
      <c r="E29" s="134"/>
      <c r="F29" s="135"/>
      <c r="G29" s="135"/>
      <c r="H29" s="58"/>
      <c r="I29" s="35">
        <v>210.08</v>
      </c>
      <c r="J29" s="35">
        <v>210.08</v>
      </c>
      <c r="K29" s="35">
        <v>210.08</v>
      </c>
      <c r="L29" s="37">
        <f>+I29+J29</f>
        <v>420.16</v>
      </c>
      <c r="M29" s="136">
        <v>420.16</v>
      </c>
      <c r="N29" s="79">
        <f>+L29-M29</f>
        <v>0</v>
      </c>
      <c r="P29" s="46"/>
      <c r="Q29" s="46"/>
    </row>
    <row r="30" spans="1:19" ht="15" thickBot="1" x14ac:dyDescent="0.35">
      <c r="A30" s="60"/>
      <c r="B30" s="61"/>
      <c r="C30" s="61"/>
      <c r="D30" s="131"/>
      <c r="E30" s="132"/>
      <c r="F30" s="81"/>
      <c r="G30" s="127"/>
      <c r="H30" s="137"/>
      <c r="L30" s="65">
        <f>SUM(L29)</f>
        <v>420.16</v>
      </c>
      <c r="M30" s="66"/>
      <c r="N30" s="66"/>
      <c r="P30" s="46"/>
      <c r="Q30" s="46"/>
    </row>
    <row r="31" spans="1:19" s="1" customFormat="1" x14ac:dyDescent="0.3">
      <c r="A31" s="17" t="s">
        <v>319</v>
      </c>
      <c r="B31" s="17"/>
      <c r="C31" s="17"/>
      <c r="D31" s="114"/>
      <c r="E31" s="138"/>
      <c r="F31" s="116"/>
      <c r="G31" s="114"/>
      <c r="H31" s="117"/>
      <c r="I31" s="117"/>
      <c r="J31" s="117"/>
      <c r="K31" s="117"/>
      <c r="L31" s="68"/>
      <c r="M31" s="74"/>
      <c r="N31" s="68"/>
      <c r="P31" s="118"/>
      <c r="Q31" s="118"/>
      <c r="R31" s="6"/>
      <c r="S31" s="3"/>
    </row>
    <row r="32" spans="1:19" ht="15" thickBot="1" x14ac:dyDescent="0.35">
      <c r="A32" s="28"/>
      <c r="B32" s="121">
        <v>9069</v>
      </c>
      <c r="C32" s="121"/>
      <c r="D32" s="122"/>
      <c r="E32" s="139">
        <f>SUM(D32:D32)</f>
        <v>0</v>
      </c>
      <c r="F32" s="124"/>
      <c r="G32" s="122"/>
      <c r="H32" s="140">
        <v>1052.2</v>
      </c>
      <c r="I32" s="123">
        <v>906.87</v>
      </c>
      <c r="J32" s="123">
        <v>813.39</v>
      </c>
      <c r="K32" s="141"/>
      <c r="L32" s="142">
        <f>SUM(H32:K32)</f>
        <v>2772.46</v>
      </c>
      <c r="M32" s="143">
        <f>1052.2+1720.26</f>
        <v>2772.46</v>
      </c>
      <c r="N32" s="94">
        <f>+L32-M32</f>
        <v>0</v>
      </c>
      <c r="P32" s="46"/>
      <c r="Q32" s="46"/>
    </row>
    <row r="33" spans="1:19" ht="15" thickBot="1" x14ac:dyDescent="0.35">
      <c r="A33" s="60"/>
      <c r="B33" s="144"/>
      <c r="C33" s="144"/>
      <c r="D33" s="145"/>
      <c r="E33" s="145"/>
      <c r="F33" s="146"/>
      <c r="G33" s="145"/>
      <c r="H33" s="147"/>
      <c r="I33" s="145"/>
      <c r="J33" s="145"/>
      <c r="K33" s="145"/>
      <c r="L33" s="148"/>
      <c r="M33" s="148"/>
      <c r="N33" s="148"/>
      <c r="P33" s="46"/>
      <c r="Q33" s="46"/>
    </row>
    <row r="34" spans="1:19" s="1" customFormat="1" ht="15" thickBot="1" x14ac:dyDescent="0.35">
      <c r="A34" s="149" t="s">
        <v>320</v>
      </c>
      <c r="B34" s="150"/>
      <c r="C34" s="150"/>
      <c r="D34" s="151">
        <f t="shared" ref="D34:G34" si="3">SUM(D7:D32)</f>
        <v>275.98</v>
      </c>
      <c r="E34" s="152"/>
      <c r="F34" s="153">
        <f t="shared" si="3"/>
        <v>521.39</v>
      </c>
      <c r="G34" s="151">
        <f t="shared" si="3"/>
        <v>698.71</v>
      </c>
      <c r="H34" s="154"/>
      <c r="I34" s="155"/>
      <c r="J34" s="155"/>
      <c r="K34" s="155"/>
      <c r="L34" s="156">
        <f>+L13+L18+L20+L30+L32+L26</f>
        <v>7598.65</v>
      </c>
      <c r="M34" s="157">
        <f>-M13-M18-M20-M32-M29-M26</f>
        <v>-6452.91</v>
      </c>
      <c r="N34" s="157">
        <f>+L34+M34</f>
        <v>1145.7399999999998</v>
      </c>
      <c r="P34" s="158"/>
      <c r="Q34" s="158"/>
      <c r="R34" s="6"/>
      <c r="S34" s="3"/>
    </row>
    <row r="35" spans="1:19" s="1" customFormat="1" x14ac:dyDescent="0.3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R35" s="6"/>
      <c r="S35" s="3"/>
    </row>
    <row r="36" spans="1:19" s="1" customFormat="1" ht="15" thickBot="1" x14ac:dyDescent="0.35">
      <c r="B36" s="122" t="s">
        <v>322</v>
      </c>
      <c r="C36" s="159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R36" s="6"/>
      <c r="S36" s="3"/>
    </row>
  </sheetData>
  <mergeCells count="2">
    <mergeCell ref="A2:L2"/>
    <mergeCell ref="F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USER</dc:creator>
  <cp:lastModifiedBy>DELL USER</cp:lastModifiedBy>
  <dcterms:created xsi:type="dcterms:W3CDTF">2024-11-21T19:14:09Z</dcterms:created>
  <dcterms:modified xsi:type="dcterms:W3CDTF">2025-01-16T20:01:38Z</dcterms:modified>
</cp:coreProperties>
</file>